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7.xml" ContentType="application/vnd.openxmlformats-officedocument.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8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9.xml" ContentType="application/vnd.openxmlformats-officedocument.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A587B213-BE56-402B-8950-940B273BD4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rso Excel supremo" sheetId="14" r:id="rId1"/>
    <sheet name="bruno" sheetId="2" r:id="rId2"/>
    <sheet name="Antonio" sheetId="8" r:id="rId3"/>
    <sheet name="Micaela" sheetId="10" r:id="rId4"/>
    <sheet name="josé" sheetId="3" r:id="rId5"/>
    <sheet name="Manoel" sheetId="4" r:id="rId6"/>
    <sheet name="Everton" sheetId="5" r:id="rId7"/>
    <sheet name="Raí" sheetId="6" r:id="rId8"/>
    <sheet name="Maria" sheetId="7" r:id="rId9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3" i="2" l="1"/>
  <c r="J18" i="7" l="1"/>
  <c r="J13" i="7"/>
  <c r="A9" i="7"/>
  <c r="J18" i="6"/>
  <c r="J13" i="6"/>
  <c r="A9" i="6"/>
  <c r="J18" i="5"/>
  <c r="J13" i="5"/>
  <c r="A9" i="5"/>
  <c r="J19" i="4"/>
  <c r="J18" i="4"/>
  <c r="B18" i="4"/>
  <c r="J16" i="4" s="1"/>
  <c r="J13" i="4"/>
  <c r="A9" i="4"/>
  <c r="J18" i="3"/>
  <c r="J13" i="3"/>
  <c r="A9" i="3"/>
  <c r="J18" i="8"/>
  <c r="J13" i="8"/>
  <c r="A9" i="8"/>
  <c r="J18" i="2"/>
  <c r="J13" i="2"/>
  <c r="A9" i="2"/>
  <c r="J19" i="5" l="1"/>
  <c r="J19" i="3"/>
  <c r="R16" i="8"/>
  <c r="B18" i="8"/>
  <c r="J19" i="8"/>
  <c r="J19" i="2"/>
  <c r="R16" i="4"/>
  <c r="J19" i="7"/>
  <c r="J15" i="4"/>
  <c r="R16" i="2"/>
  <c r="R16" i="3"/>
  <c r="R16" i="5"/>
  <c r="R16" i="7"/>
  <c r="B18" i="2"/>
  <c r="J14" i="2" s="1"/>
  <c r="B18" i="3"/>
  <c r="B18" i="5"/>
  <c r="J14" i="5" s="1"/>
  <c r="B18" i="7"/>
  <c r="R16" i="6"/>
  <c r="B18" i="6"/>
  <c r="J19" i="6"/>
  <c r="J14" i="4"/>
  <c r="J17" i="4" s="1"/>
  <c r="J16" i="8" l="1"/>
  <c r="J15" i="8"/>
  <c r="J14" i="8"/>
  <c r="R22" i="4"/>
  <c r="J16" i="7"/>
  <c r="J15" i="7"/>
  <c r="J16" i="3"/>
  <c r="J15" i="3"/>
  <c r="J14" i="3"/>
  <c r="J14" i="7"/>
  <c r="J16" i="5"/>
  <c r="J15" i="5"/>
  <c r="J17" i="5" s="1"/>
  <c r="J16" i="2"/>
  <c r="J15" i="2"/>
  <c r="J16" i="6"/>
  <c r="J14" i="6"/>
  <c r="J15" i="6"/>
  <c r="J17" i="2" l="1"/>
  <c r="R22" i="2"/>
  <c r="J17" i="7"/>
  <c r="R22" i="7"/>
  <c r="J17" i="3"/>
  <c r="R22" i="3"/>
  <c r="R22" i="6"/>
  <c r="J17" i="8"/>
  <c r="R22" i="8"/>
  <c r="R13" i="8" s="1"/>
  <c r="R22" i="5"/>
  <c r="R13" i="5" s="1"/>
  <c r="R13" i="3"/>
  <c r="R13" i="7"/>
  <c r="J17" i="6"/>
  <c r="R13" i="4"/>
  <c r="R13" i="2"/>
  <c r="R23" i="2" s="1"/>
  <c r="J13" i="10"/>
  <c r="J18" i="10"/>
  <c r="R23" i="5" l="1"/>
  <c r="R24" i="5" s="1"/>
  <c r="R23" i="8"/>
  <c r="R24" i="8" s="1"/>
  <c r="R23" i="3"/>
  <c r="R24" i="3" s="1"/>
  <c r="R23" i="7"/>
  <c r="R24" i="7" s="1"/>
  <c r="J19" i="10"/>
  <c r="R23" i="4"/>
  <c r="R24" i="4" s="1"/>
  <c r="R24" i="2"/>
  <c r="R13" i="6"/>
  <c r="R16" i="10"/>
  <c r="B18" i="10"/>
  <c r="J16" i="10" s="1"/>
  <c r="R23" i="6" l="1"/>
  <c r="R24" i="6" s="1"/>
  <c r="J15" i="10"/>
  <c r="J14" i="10"/>
  <c r="A9" i="10"/>
  <c r="J17" i="10" l="1"/>
  <c r="R22" i="10" l="1"/>
  <c r="R13" i="10" s="1"/>
  <c r="R23" i="10" l="1"/>
  <c r="R2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alcilandio</author>
  </authors>
  <commentList>
    <comment ref="J13" authorId="0" shapeId="0" xr:uid="{AEBA78FF-CE55-4E78-9A95-0D8D78CEDDE5}">
      <text>
        <r>
          <rPr>
            <b/>
            <sz val="9"/>
            <color indexed="81"/>
            <rFont val="Segoe UI"/>
            <family val="2"/>
          </rPr>
          <t>alcilandio:</t>
        </r>
        <r>
          <rPr>
            <sz val="9"/>
            <color indexed="81"/>
            <rFont val="Segoe UI"/>
            <family val="2"/>
          </rPr>
          <t xml:space="preserve">
esta celulas possuem formula se você alterar perdera a automatizaçao .
</t>
        </r>
      </text>
    </comment>
    <comment ref="B18" authorId="0" shapeId="0" xr:uid="{88D060F2-F991-44CA-9358-B5E462B4E0AC}">
      <text>
        <r>
          <rPr>
            <b/>
            <sz val="9"/>
            <color indexed="81"/>
            <rFont val="Segoe UI"/>
            <family val="2"/>
          </rPr>
          <t>alcilandio:</t>
        </r>
        <r>
          <rPr>
            <sz val="9"/>
            <color indexed="81"/>
            <rFont val="Segoe UI"/>
            <family val="2"/>
          </rPr>
          <t xml:space="preserve">
esta célula tem fórmula automática 
não altere !
</t>
        </r>
      </text>
    </comment>
  </commentList>
</comments>
</file>

<file path=xl/sharedStrings.xml><?xml version="1.0" encoding="utf-8"?>
<sst xmlns="http://schemas.openxmlformats.org/spreadsheetml/2006/main" count="384" uniqueCount="46">
  <si>
    <t>Empresa:</t>
  </si>
  <si>
    <t>Endereço:</t>
  </si>
  <si>
    <t>Rio de janeiro/RJ</t>
  </si>
  <si>
    <t>Função:</t>
  </si>
  <si>
    <t>Vendedor</t>
  </si>
  <si>
    <t>Salário base:</t>
  </si>
  <si>
    <t>Mensalista</t>
  </si>
  <si>
    <t>Salário:</t>
  </si>
  <si>
    <t>Adicional noturno:</t>
  </si>
  <si>
    <t>Insalubridade:</t>
  </si>
  <si>
    <t>Valor da hora:</t>
  </si>
  <si>
    <t>inss:</t>
  </si>
  <si>
    <t>Adiantamento salarial:</t>
  </si>
  <si>
    <t>Vale transporte:</t>
  </si>
  <si>
    <t>TOTAL DE DESCONTOS:</t>
  </si>
  <si>
    <t>(+)</t>
  </si>
  <si>
    <t>(-)</t>
  </si>
  <si>
    <t>(=)</t>
  </si>
  <si>
    <t>CNPJ:</t>
  </si>
  <si>
    <t>Antonio pereira nunes</t>
  </si>
  <si>
    <t>Contrato:</t>
  </si>
  <si>
    <t>Dep.IRRF:</t>
  </si>
  <si>
    <t>DESCONTOS:</t>
  </si>
  <si>
    <t>Contribuição sindical:</t>
  </si>
  <si>
    <t>TOTAL DE VENCIMENTOS:</t>
  </si>
  <si>
    <t>TOTAL LÍQUIDO A RECEBER:</t>
  </si>
  <si>
    <t>FOLHA DE PAGAMENTO REFERENTE AO MÊS DE:</t>
  </si>
  <si>
    <t>Extraindo valoes LTDA&gt;</t>
  </si>
  <si>
    <t>9048052-98</t>
  </si>
  <si>
    <t>AV dos democráticos 146</t>
  </si>
  <si>
    <t>Admissaão:</t>
  </si>
  <si>
    <t>Horas/ semana:</t>
  </si>
  <si>
    <t>Horas / mês:</t>
  </si>
  <si>
    <t>VENCIMENTOS</t>
  </si>
  <si>
    <t>Horas extras:</t>
  </si>
  <si>
    <t>Perigolosidade:</t>
  </si>
  <si>
    <t>Qtd</t>
  </si>
  <si>
    <t xml:space="preserve">PIS/PASEP: </t>
  </si>
  <si>
    <t>coloque aqui o número pis pasep</t>
  </si>
  <si>
    <t>****************</t>
  </si>
  <si>
    <t>***************</t>
  </si>
  <si>
    <t>Coloque data</t>
  </si>
  <si>
    <t>DSR sobre horas extras:</t>
  </si>
  <si>
    <t>Francysco Alcylandyo</t>
  </si>
  <si>
    <t>data  nacimenot</t>
  </si>
  <si>
    <t>Gratificações: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</si>
</sst>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-416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2"/>
      <color theme="2" tint="-0.89999084444715716"/>
      <name val="Calibri"/>
      <family val="2"/>
      <scheme val="minor"/>
    </font>
    <font>
      <b/>
      <sz val="20"/>
      <color theme="2" tint="-0.89999084444715716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3" borderId="0" xfId="0" applyFont="1" applyFill="1"/>
    <xf numFmtId="0" fontId="2" fillId="3" borderId="5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4" fontId="2" fillId="3" borderId="0" xfId="0" applyNumberFormat="1" applyFont="1" applyFill="1"/>
    <xf numFmtId="9" fontId="2" fillId="3" borderId="0" xfId="0" applyNumberFormat="1" applyFont="1" applyFill="1"/>
    <xf numFmtId="44" fontId="2" fillId="3" borderId="0" xfId="1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11" xfId="0" applyFill="1" applyBorder="1"/>
    <xf numFmtId="44" fontId="4" fillId="4" borderId="7" xfId="0" applyNumberFormat="1" applyFont="1" applyFill="1" applyBorder="1" applyAlignment="1">
      <alignment horizontal="center"/>
    </xf>
    <xf numFmtId="0" fontId="2" fillId="2" borderId="10" xfId="0" applyFont="1" applyFill="1" applyBorder="1"/>
    <xf numFmtId="44" fontId="2" fillId="3" borderId="5" xfId="0" applyNumberFormat="1" applyFont="1" applyFill="1" applyBorder="1"/>
    <xf numFmtId="44" fontId="2" fillId="3" borderId="5" xfId="1" applyFont="1" applyFill="1" applyBorder="1"/>
    <xf numFmtId="0" fontId="5" fillId="3" borderId="0" xfId="0" applyFont="1" applyFill="1"/>
    <xf numFmtId="0" fontId="5" fillId="3" borderId="7" xfId="0" applyFont="1" applyFill="1" applyBorder="1"/>
    <xf numFmtId="14" fontId="5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44" fontId="5" fillId="3" borderId="0" xfId="1" applyFont="1" applyFill="1" applyBorder="1" applyAlignment="1">
      <alignment horizontal="left"/>
    </xf>
    <xf numFmtId="46" fontId="5" fillId="3" borderId="0" xfId="0" applyNumberFormat="1" applyFont="1" applyFill="1" applyAlignment="1">
      <alignment horizontal="left"/>
    </xf>
    <xf numFmtId="2" fontId="5" fillId="3" borderId="0" xfId="0" applyNumberFormat="1" applyFont="1" applyFill="1" applyAlignment="1">
      <alignment horizontal="left"/>
    </xf>
    <xf numFmtId="0" fontId="5" fillId="3" borderId="4" xfId="0" applyFont="1" applyFill="1" applyBorder="1"/>
    <xf numFmtId="0" fontId="7" fillId="2" borderId="10" xfId="0" applyFont="1" applyFill="1" applyBorder="1"/>
    <xf numFmtId="0" fontId="8" fillId="2" borderId="11" xfId="0" applyFont="1" applyFill="1" applyBorder="1"/>
    <xf numFmtId="0" fontId="8" fillId="0" borderId="0" xfId="0" applyFont="1"/>
    <xf numFmtId="0" fontId="7" fillId="3" borderId="4" xfId="0" applyFont="1" applyFill="1" applyBorder="1"/>
    <xf numFmtId="0" fontId="7" fillId="3" borderId="0" xfId="0" applyFont="1" applyFill="1"/>
    <xf numFmtId="0" fontId="8" fillId="3" borderId="5" xfId="0" applyFont="1" applyFill="1" applyBorder="1"/>
    <xf numFmtId="0" fontId="9" fillId="3" borderId="0" xfId="0" applyFont="1" applyFill="1"/>
    <xf numFmtId="0" fontId="9" fillId="3" borderId="4" xfId="0" applyFont="1" applyFill="1" applyBorder="1"/>
    <xf numFmtId="0" fontId="7" fillId="3" borderId="6" xfId="0" applyFont="1" applyFill="1" applyBorder="1"/>
    <xf numFmtId="0" fontId="9" fillId="3" borderId="7" xfId="0" applyFont="1" applyFill="1" applyBorder="1"/>
    <xf numFmtId="0" fontId="7" fillId="3" borderId="7" xfId="0" applyFont="1" applyFill="1" applyBorder="1"/>
    <xf numFmtId="0" fontId="8" fillId="3" borderId="8" xfId="0" applyFont="1" applyFill="1" applyBorder="1"/>
    <xf numFmtId="14" fontId="9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7" fillId="3" borderId="5" xfId="0" applyFont="1" applyFill="1" applyBorder="1"/>
    <xf numFmtId="44" fontId="7" fillId="3" borderId="0" xfId="0" applyNumberFormat="1" applyFont="1" applyFill="1"/>
    <xf numFmtId="9" fontId="7" fillId="3" borderId="0" xfId="0" applyNumberFormat="1" applyFont="1" applyFill="1"/>
    <xf numFmtId="44" fontId="7" fillId="3" borderId="5" xfId="0" applyNumberFormat="1" applyFont="1" applyFill="1" applyBorder="1"/>
    <xf numFmtId="44" fontId="9" fillId="3" borderId="0" xfId="1" applyFont="1" applyFill="1" applyBorder="1" applyAlignment="1">
      <alignment horizontal="left"/>
    </xf>
    <xf numFmtId="44" fontId="7" fillId="3" borderId="5" xfId="1" applyFont="1" applyFill="1" applyBorder="1"/>
    <xf numFmtId="46" fontId="9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2" fontId="9" fillId="3" borderId="0" xfId="0" applyNumberFormat="1" applyFont="1" applyFill="1" applyAlignment="1">
      <alignment horizontal="left"/>
    </xf>
    <xf numFmtId="0" fontId="7" fillId="3" borderId="8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44" fontId="10" fillId="4" borderId="7" xfId="0" applyNumberFormat="1" applyFont="1" applyFill="1" applyBorder="1" applyAlignment="1">
      <alignment horizontal="center"/>
    </xf>
    <xf numFmtId="0" fontId="12" fillId="3" borderId="4" xfId="0" applyFont="1" applyFill="1" applyBorder="1"/>
    <xf numFmtId="0" fontId="7" fillId="5" borderId="4" xfId="0" applyFont="1" applyFill="1" applyBorder="1"/>
    <xf numFmtId="0" fontId="7" fillId="5" borderId="0" xfId="0" applyFont="1" applyFill="1"/>
    <xf numFmtId="0" fontId="8" fillId="5" borderId="5" xfId="0" applyFont="1" applyFill="1" applyBorder="1"/>
    <xf numFmtId="0" fontId="2" fillId="5" borderId="4" xfId="0" applyFont="1" applyFill="1" applyBorder="1"/>
    <xf numFmtId="0" fontId="2" fillId="5" borderId="0" xfId="0" applyFont="1" applyFill="1"/>
    <xf numFmtId="0" fontId="0" fillId="5" borderId="5" xfId="0" applyFill="1" applyBorder="1"/>
    <xf numFmtId="0" fontId="11" fillId="3" borderId="4" xfId="0" applyFont="1" applyFill="1" applyBorder="1"/>
    <xf numFmtId="14" fontId="5" fillId="3" borderId="0" xfId="0" applyNumberFormat="1" applyFont="1" applyFill="1"/>
    <xf numFmtId="44" fontId="7" fillId="3" borderId="0" xfId="1" applyFont="1" applyFill="1" applyBorder="1"/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64" fontId="6" fillId="2" borderId="10" xfId="0" quotePrefix="1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13" fillId="2" borderId="10" xfId="0" quotePrefix="1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iagrams/_rels/data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ata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ata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ata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ata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ata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ata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iagram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iagram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iagram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6_3">
  <dgm:title val=""/>
  <dgm:desc val=""/>
  <dgm:catLst>
    <dgm:cat type="accent6" pri="11300"/>
  </dgm:catLst>
  <dgm:styleLbl name="node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6">
        <a:shade val="80000"/>
      </a:schemeClr>
      <a:schemeClr val="accent6">
        <a:tint val="7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/>
    <dgm:txEffectClrLst/>
  </dgm:styleLbl>
  <dgm:styleLbl name="lnNode1">
    <dgm:fillClrLst>
      <a:schemeClr val="accent6">
        <a:shade val="80000"/>
      </a:schemeClr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6">
        <a:shade val="80000"/>
        <a:alpha val="50000"/>
      </a:schemeClr>
      <a:schemeClr val="accent6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/>
    <dgm:txEffectClrLst/>
  </dgm:styleLbl>
  <dgm:styleLbl name="f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6">
        <a:shade val="90000"/>
      </a:schemeClr>
      <a:schemeClr val="accent6">
        <a:tint val="70000"/>
      </a:schemeClr>
    </dgm:fillClrLst>
    <dgm:linClrLst>
      <a:schemeClr val="accent6">
        <a:shade val="90000"/>
      </a:schemeClr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9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8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6">
        <a:shade val="80000"/>
      </a:schemeClr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40000"/>
      </a:schemeClr>
    </dgm:fillClrLst>
    <dgm:linClrLst meth="repeat">
      <a:schemeClr val="accent6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40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A2D18EB5-24CE-46A7-9D35-FD7D277B0465}" type="doc">
      <dgm:prSet loTypeId="urn:microsoft.com/office/officeart/2008/layout/CaptionedPictures" loCatId="picture" qsTypeId="urn:microsoft.com/office/officeart/2005/8/quickstyle/simple5" qsCatId="simple" csTypeId="urn:microsoft.com/office/officeart/2005/8/colors/accent6_3" csCatId="accent6" phldr="1"/>
      <dgm:spPr/>
    </dgm:pt>
    <dgm:pt modelId="{CAD5BEE6-C5E8-4AC3-88D6-31C4A96100BD}">
      <dgm:prSet phldrT="[Texto]" custT="1"/>
      <dgm:spPr/>
      <dgm:t>
        <a:bodyPr/>
        <a:lstStyle/>
        <a:p>
          <a:r>
            <a:rPr lang="pt-BR" sz="1100" b="1">
              <a:solidFill>
                <a:srgbClr val="FF0000"/>
              </a:solidFill>
            </a:rPr>
            <a:t>Clic Outras planilhas</a:t>
          </a:r>
          <a:endParaRPr lang="pt-BR" sz="1050" b="1">
            <a:solidFill>
              <a:srgbClr val="FF0000"/>
            </a:solidFill>
          </a:endParaRPr>
        </a:p>
      </dgm:t>
    </dgm:pt>
    <dgm:pt modelId="{D2490202-973D-48A6-8239-C5AD822107ED}" type="parTrans" cxnId="{4F09791A-1647-4109-A5A6-B020A7494DB8}">
      <dgm:prSet/>
      <dgm:spPr/>
      <dgm:t>
        <a:bodyPr/>
        <a:lstStyle/>
        <a:p>
          <a:endParaRPr lang="pt-BR"/>
        </a:p>
      </dgm:t>
    </dgm:pt>
    <dgm:pt modelId="{FDD43172-9506-42DD-AFAC-A416B3F215AA}" type="sibTrans" cxnId="{4F09791A-1647-4109-A5A6-B020A7494DB8}">
      <dgm:prSet/>
      <dgm:spPr/>
      <dgm:t>
        <a:bodyPr/>
        <a:lstStyle/>
        <a:p>
          <a:endParaRPr lang="pt-BR"/>
        </a:p>
      </dgm:t>
    </dgm:pt>
    <dgm:pt modelId="{C9D31A12-4882-4158-98B9-1C24618596C4}" type="pres">
      <dgm:prSet presAssocID="{A2D18EB5-24CE-46A7-9D35-FD7D277B0465}" presName="Name0" presStyleCnt="0">
        <dgm:presLayoutVars>
          <dgm:chMax/>
          <dgm:chPref/>
          <dgm:dir/>
        </dgm:presLayoutVars>
      </dgm:prSet>
      <dgm:spPr/>
    </dgm:pt>
    <dgm:pt modelId="{AA5F1A9C-6C72-4B44-A0DA-55A70ACB86C9}" type="pres">
      <dgm:prSet presAssocID="{CAD5BEE6-C5E8-4AC3-88D6-31C4A96100BD}" presName="composite" presStyleCnt="0">
        <dgm:presLayoutVars>
          <dgm:chMax val="1"/>
          <dgm:chPref val="1"/>
        </dgm:presLayoutVars>
      </dgm:prSet>
      <dgm:spPr/>
    </dgm:pt>
    <dgm:pt modelId="{76F8919A-D695-4845-9AED-663E1FBC31C1}" type="pres">
      <dgm:prSet presAssocID="{CAD5BEE6-C5E8-4AC3-88D6-31C4A96100BD}" presName="Accent" presStyleLbl="trAlignAcc1" presStyleIdx="0" presStyleCnt="1">
        <dgm:presLayoutVars>
          <dgm:chMax val="0"/>
          <dgm:chPref val="0"/>
        </dgm:presLayoutVars>
      </dgm:prSet>
      <dgm:spPr/>
    </dgm:pt>
    <dgm:pt modelId="{9EA1D085-3396-4D76-ABB2-F33EBBFE52BB}" type="pres">
      <dgm:prSet presAssocID="{CAD5BEE6-C5E8-4AC3-88D6-31C4A96100BD}" presName="Image" presStyleLbl="alignImgPlace1" presStyleIdx="0" presStyleCnt="1" custScaleX="157970">
        <dgm:presLayoutVars>
          <dgm:chMax val="0"/>
          <dgm:chPref val="0"/>
        </dgm:presLayoutVars>
      </dgm:prSet>
      <dgm:spPr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</dgm:spPr>
    </dgm:pt>
    <dgm:pt modelId="{F8B4FA7C-1B5C-4C5A-892D-15BD5975AED9}" type="pres">
      <dgm:prSet presAssocID="{CAD5BEE6-C5E8-4AC3-88D6-31C4A96100BD}" presName="ChildComposite" presStyleCnt="0"/>
      <dgm:spPr/>
    </dgm:pt>
    <dgm:pt modelId="{C6CACC07-396D-4C0A-90D6-7A47406F7A75}" type="pres">
      <dgm:prSet presAssocID="{CAD5BEE6-C5E8-4AC3-88D6-31C4A96100BD}" presName="Child" presStyleLbl="node1" presStyleIdx="0" presStyleCnt="0">
        <dgm:presLayoutVars>
          <dgm:chMax val="0"/>
          <dgm:chPref val="0"/>
          <dgm:bulletEnabled val="1"/>
        </dgm:presLayoutVars>
      </dgm:prSet>
      <dgm:spPr/>
    </dgm:pt>
    <dgm:pt modelId="{FC0DC724-9036-4ADE-AFB8-B8CBF81488FF}" type="pres">
      <dgm:prSet presAssocID="{CAD5BEE6-C5E8-4AC3-88D6-31C4A96100BD}" presName="Parent" presStyleLbl="revTx" presStyleIdx="0" presStyleCnt="1" custScaleX="201764" custScaleY="53250">
        <dgm:presLayoutVars>
          <dgm:chMax val="1"/>
          <dgm:chPref val="0"/>
          <dgm:bulletEnabled val="1"/>
        </dgm:presLayoutVars>
      </dgm:prSet>
      <dgm:spPr/>
    </dgm:pt>
  </dgm:ptLst>
  <dgm:cxnLst>
    <dgm:cxn modelId="{09ED8E15-A858-45DA-BF36-3C48F100F3AE}" type="presOf" srcId="{A2D18EB5-24CE-46A7-9D35-FD7D277B0465}" destId="{C9D31A12-4882-4158-98B9-1C24618596C4}" srcOrd="0" destOrd="0" presId="urn:microsoft.com/office/officeart/2008/layout/CaptionedPictures"/>
    <dgm:cxn modelId="{4F09791A-1647-4109-A5A6-B020A7494DB8}" srcId="{A2D18EB5-24CE-46A7-9D35-FD7D277B0465}" destId="{CAD5BEE6-C5E8-4AC3-88D6-31C4A96100BD}" srcOrd="0" destOrd="0" parTransId="{D2490202-973D-48A6-8239-C5AD822107ED}" sibTransId="{FDD43172-9506-42DD-AFAC-A416B3F215AA}"/>
    <dgm:cxn modelId="{2E8F0636-87E0-48E8-9C35-2236BAB9BFBE}" type="presOf" srcId="{CAD5BEE6-C5E8-4AC3-88D6-31C4A96100BD}" destId="{FC0DC724-9036-4ADE-AFB8-B8CBF81488FF}" srcOrd="0" destOrd="0" presId="urn:microsoft.com/office/officeart/2008/layout/CaptionedPictures"/>
    <dgm:cxn modelId="{9E6C62FE-BDD2-4ED0-B563-05D9CEBD0B27}" type="presParOf" srcId="{C9D31A12-4882-4158-98B9-1C24618596C4}" destId="{AA5F1A9C-6C72-4B44-A0DA-55A70ACB86C9}" srcOrd="0" destOrd="0" presId="urn:microsoft.com/office/officeart/2008/layout/CaptionedPictures"/>
    <dgm:cxn modelId="{9E67AA75-FE73-416F-98A2-793B2D8F5597}" type="presParOf" srcId="{AA5F1A9C-6C72-4B44-A0DA-55A70ACB86C9}" destId="{76F8919A-D695-4845-9AED-663E1FBC31C1}" srcOrd="0" destOrd="0" presId="urn:microsoft.com/office/officeart/2008/layout/CaptionedPictures"/>
    <dgm:cxn modelId="{41C2A11B-D910-4D0D-A89E-FFAAB954C566}" type="presParOf" srcId="{AA5F1A9C-6C72-4B44-A0DA-55A70ACB86C9}" destId="{9EA1D085-3396-4D76-ABB2-F33EBBFE52BB}" srcOrd="1" destOrd="0" presId="urn:microsoft.com/office/officeart/2008/layout/CaptionedPictures"/>
    <dgm:cxn modelId="{834D7B87-6B88-4AFE-AEC4-28EBE336B879}" type="presParOf" srcId="{AA5F1A9C-6C72-4B44-A0DA-55A70ACB86C9}" destId="{F8B4FA7C-1B5C-4C5A-892D-15BD5975AED9}" srcOrd="2" destOrd="0" presId="urn:microsoft.com/office/officeart/2008/layout/CaptionedPictures"/>
    <dgm:cxn modelId="{EBCA4CB5-23E0-4962-AA3E-B397D0EE4546}" type="presParOf" srcId="{F8B4FA7C-1B5C-4C5A-892D-15BD5975AED9}" destId="{C6CACC07-396D-4C0A-90D6-7A47406F7A75}" srcOrd="0" destOrd="0" presId="urn:microsoft.com/office/officeart/2008/layout/CaptionedPictures"/>
    <dgm:cxn modelId="{768241D4-5190-4FA3-8A9B-9A41F1279BF9}" type="presParOf" srcId="{F8B4FA7C-1B5C-4C5A-892D-15BD5975AED9}" destId="{FC0DC724-9036-4ADE-AFB8-B8CBF81488FF}" srcOrd="1" destOrd="0" presId="urn:microsoft.com/office/officeart/2008/layout/CaptionedPictures"/>
  </dgm:cxnLst>
  <dgm:bg/>
  <dgm:whole/>
  <dgm:extLst>
    <a:ext uri="http://schemas.microsoft.com/office/drawing/2008/diagram">
      <dsp:dataModelExt xmlns:dsp="http://schemas.microsoft.com/office/drawing/2008/diagram" relId="rId8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416251" y="400"/>
          <a:ext cx="697214" cy="820252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69233" y="33210"/>
          <a:ext cx="991250" cy="533163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131831" y="618143"/>
          <a:ext cx="1266054" cy="11793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131831" y="618143"/>
        <a:ext cx="1266054" cy="11793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378975" y="418"/>
          <a:ext cx="727950" cy="856411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25476" y="34675"/>
          <a:ext cx="1034948" cy="556667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82017" y="645393"/>
          <a:ext cx="1321867" cy="12313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82017" y="645393"/>
        <a:ext cx="1321867" cy="123130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378975" y="418"/>
          <a:ext cx="727950" cy="856411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25476" y="34675"/>
          <a:ext cx="1034948" cy="556667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82017" y="645393"/>
          <a:ext cx="1321867" cy="12313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82017" y="645393"/>
        <a:ext cx="1321867" cy="123130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378975" y="418"/>
          <a:ext cx="727950" cy="856411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25476" y="34675"/>
          <a:ext cx="1034948" cy="556667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82017" y="645393"/>
          <a:ext cx="1321867" cy="12313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82017" y="645393"/>
        <a:ext cx="1321867" cy="123130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378975" y="418"/>
          <a:ext cx="727950" cy="856411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25476" y="34675"/>
          <a:ext cx="1034948" cy="556667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82017" y="645393"/>
          <a:ext cx="1321867" cy="12313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82017" y="645393"/>
        <a:ext cx="1321867" cy="123130"/>
      </dsp:txXfrm>
    </dsp:sp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378975" y="418"/>
          <a:ext cx="727950" cy="856411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25476" y="34675"/>
          <a:ext cx="1034948" cy="556667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82017" y="645393"/>
          <a:ext cx="1321867" cy="12313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82017" y="645393"/>
        <a:ext cx="1321867" cy="123130"/>
      </dsp:txXfrm>
    </dsp:sp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378975" y="418"/>
          <a:ext cx="727950" cy="856411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25476" y="34675"/>
          <a:ext cx="1034948" cy="556667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82017" y="645393"/>
          <a:ext cx="1321867" cy="12313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82017" y="645393"/>
        <a:ext cx="1321867" cy="123130"/>
      </dsp:txXfrm>
    </dsp:sp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6F8919A-D695-4845-9AED-663E1FBC31C1}">
      <dsp:nvSpPr>
        <dsp:cNvPr id="0" name=""/>
        <dsp:cNvSpPr/>
      </dsp:nvSpPr>
      <dsp:spPr>
        <a:xfrm>
          <a:off x="408631" y="400"/>
          <a:ext cx="697214" cy="820252"/>
        </a:xfrm>
        <a:prstGeom prst="rect">
          <a:avLst/>
        </a:prstGeom>
        <a:solidFill>
          <a:schemeClr val="lt1">
            <a:alpha val="4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9EA1D085-3396-4D76-ABB2-F33EBBFE52BB}">
      <dsp:nvSpPr>
        <dsp:cNvPr id="0" name=""/>
        <dsp:cNvSpPr/>
      </dsp:nvSpPr>
      <dsp:spPr>
        <a:xfrm>
          <a:off x="261613" y="33210"/>
          <a:ext cx="991250" cy="533163"/>
        </a:xfrm>
        <a:prstGeom prst="rect">
          <a:avLst/>
        </a:prstGeom>
        <a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000" r="-1000"/>
          </a:stretch>
        </a:blip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1">
          <a:scrgbClr r="0" g="0" b="0"/>
        </a:fillRef>
        <a:effectRef idx="3">
          <a:scrgbClr r="0" g="0" b="0"/>
        </a:effectRef>
        <a:fontRef idx="minor"/>
      </dsp:style>
    </dsp:sp>
    <dsp:sp modelId="{FC0DC724-9036-4ADE-AFB8-B8CBF81488FF}">
      <dsp:nvSpPr>
        <dsp:cNvPr id="0" name=""/>
        <dsp:cNvSpPr/>
      </dsp:nvSpPr>
      <dsp:spPr>
        <a:xfrm>
          <a:off x="124211" y="618143"/>
          <a:ext cx="1266054" cy="11793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pt-BR" sz="1100" b="1" kern="1200">
              <a:solidFill>
                <a:srgbClr val="FF0000"/>
              </a:solidFill>
            </a:rPr>
            <a:t>Clic Outras planilhas</a:t>
          </a:r>
          <a:endParaRPr lang="pt-BR" sz="1050" b="1" kern="1200">
            <a:solidFill>
              <a:srgbClr val="FF0000"/>
            </a:solidFill>
          </a:endParaRPr>
        </a:p>
      </dsp:txBody>
      <dsp:txXfrm>
        <a:off x="124211" y="618143"/>
        <a:ext cx="1266054" cy="11793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8/layout/CaptionedPictures">
  <dgm:title val=""/>
  <dgm:desc val=""/>
  <dgm:catLst>
    <dgm:cat type="picture" pri="5000"/>
    <dgm:cat type="pictureconvert" pri="5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  <dgm:pt modelId="40">
          <dgm:prSet phldr="1"/>
        </dgm:pt>
        <dgm:pt modelId="41">
          <dgm:prSet phldr="1"/>
        </dgm:pt>
      </dgm:ptLst>
      <dgm:cxnLst>
        <dgm:cxn modelId="60" srcId="0" destId="10" srcOrd="0" destOrd="0"/>
        <dgm:cxn modelId="12" srcId="10" destId="11" srcOrd="0" destOrd="0"/>
        <dgm:cxn modelId="70" srcId="0" destId="20" srcOrd="1" destOrd="0"/>
        <dgm:cxn modelId="22" srcId="20" destId="21" srcOrd="0" destOrd="0"/>
        <dgm:cxn modelId="80" srcId="0" destId="30" srcOrd="2" destOrd="0"/>
        <dgm:cxn modelId="32" srcId="30" destId="31" srcOrd="0" destOrd="0"/>
        <dgm:cxn modelId="90" srcId="0" destId="40" srcOrd="3" destOrd="0"/>
        <dgm:cxn modelId="42" srcId="40" destId="4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snake">
          <dgm:param type="off" val="ctr"/>
        </dgm:alg>
      </dgm:if>
      <dgm:else name="Name3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op="equ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varLst>
          <dgm:chMax val="1"/>
          <dgm:chPref val="1"/>
        </dgm:varLst>
        <dgm:alg type="composite">
          <dgm:param type="ar" val="0.85"/>
        </dgm:alg>
        <dgm:shape xmlns:r="http://schemas.openxmlformats.org/officeDocument/2006/relationships" r:blip="">
          <dgm:adjLst/>
        </dgm:shape>
        <dgm:constrLst>
          <dgm:constr type="l" for="ch" forName="Accent" refType="w" fact="0"/>
          <dgm:constr type="t" for="ch" forName="Accent" refType="h" fact="0"/>
          <dgm:constr type="w" for="ch" forName="Accent" refType="w"/>
          <dgm:constr type="h" for="ch" forName="Accent" refType="h"/>
          <dgm:constr type="l" for="ch" forName="Image" refType="w" fact="0.05"/>
          <dgm:constr type="t" for="ch" forName="Image" refType="h" fact="0.04"/>
          <dgm:constr type="w" for="ch" forName="Image" refType="w" fact="0.9"/>
          <dgm:constr type="h" for="ch" forName="Image" refType="h" fact="0.65"/>
          <dgm:constr type="l" for="ch" forName="ChildComposite" refType="w" fact="0.05"/>
          <dgm:constr type="t" for="ch" forName="ChildComposite" refType="h" fact="0.69"/>
          <dgm:constr type="w" for="ch" forName="ChildComposite" refType="w" fact="0.9"/>
          <dgm:constr type="h" for="ch" forName="ChildComposite" refType="h" fact="0.27"/>
        </dgm:constrLst>
        <dgm:layoutNode name="Accent" styleLbl="trAlignAcc1">
          <dgm:varLst>
            <dgm:chMax val="0"/>
            <dgm:chPref val="0"/>
          </dgm:varLst>
          <dgm:alg type="sp"/>
          <dgm:shape xmlns:r="http://schemas.openxmlformats.org/officeDocument/2006/relationships" type="rect" r:blip="">
            <dgm:adjLst/>
          </dgm:shape>
          <dgm:presOf/>
        </dgm:layoutNode>
        <dgm:layoutNode name="Image" styleLbl="alignImgPlace1">
          <dgm:varLst>
            <dgm:chMax val="0"/>
            <dgm:chPref val="0"/>
          </dgm:varLst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ChildComposite">
          <dgm:alg type="composite"/>
          <dgm:shape xmlns:r="http://schemas.openxmlformats.org/officeDocument/2006/relationships" r:blip="">
            <dgm:adjLst/>
          </dgm:shape>
          <dgm:choose name="Name4">
            <dgm:if name="Name5" axis="ch" ptType="node" func="cnt" op="gte" val="1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 fact="0.3704"/>
                <dgm:constr type="l" for="ch" forName="Child" refType="w" fact="0"/>
                <dgm:constr type="t" for="ch" forName="Child" refType="h" fact="0.3704"/>
                <dgm:constr type="w" for="ch" forName="Child" refType="w"/>
                <dgm:constr type="h" for="ch" forName="Child" refType="h" fact="0.6296"/>
              </dgm:constrLst>
            </dgm:if>
            <dgm:else name="Name6">
              <dgm:constrLst>
                <dgm:constr type="l" for="ch" forName="Parent" refType="w" fact="0"/>
                <dgm:constr type="t" for="ch" forName="Parent" refType="h" fact="0"/>
                <dgm:constr type="w" for="ch" forName="Parent" refType="w"/>
                <dgm:constr type="h" for="ch" forName="Parent" refType="h"/>
                <dgm:constr type="l" for="ch" forName="Child" refType="w" fact="0"/>
                <dgm:constr type="t" for="ch" forName="Child" refType="h" fact="0"/>
                <dgm:constr type="w" for="ch" forName="Child" refType="w" fact="0"/>
                <dgm:constr type="h" for="ch" forName="Child" refType="h" fact="0"/>
              </dgm:constrLst>
            </dgm:else>
          </dgm:choose>
          <dgm:layoutNode name="Child" styleLbl="node1">
            <dgm:varLst>
              <dgm:chMax val="0"/>
              <dgm:chPref val="0"/>
              <dgm:bulletEnabled val="1"/>
            </dgm:varLst>
            <dgm:choose name="Name7">
              <dgm:if name="Name8" axis="ch" ptType="node" func="cnt" op="gt" val="1">
                <dgm:alg type="tx">
                  <dgm:param type="parTxLTRAlign" val="l"/>
                  <dgm:param type="parTxRTLAlign" val="r"/>
                  <dgm:param type="txAnchorVert" val="mid"/>
                  <dgm:param type="txAnchorVertCh" val="mid"/>
                </dgm:alg>
              </dgm:if>
              <dgm:else name="Name9">
                <dgm:alg type="tx">
                  <dgm:param type="parTxLTRAlign" val="ctr"/>
                  <dgm:param type="parTxRTLAlign" val="ctr"/>
                  <dgm:param type="shpTxLTRAlignCh" val="l"/>
                  <dgm:param type="shpTxRTLAlignCh" val="r"/>
                  <dgm:param type="txAnchorVert" val="mid"/>
                  <dgm:param type="txAnchorVertCh" val="mid"/>
                </dgm:alg>
              </dgm:else>
            </dgm:choose>
            <dgm:choose name="Name10">
              <dgm:if name="Name11" axis="ch" ptType="node" func="cnt" op="gte" val="1">
                <dgm:shape xmlns:r="http://schemas.openxmlformats.org/officeDocument/2006/relationships" type="rect" r:blip="">
                  <dgm:adjLst/>
                </dgm:shape>
              </dgm:if>
              <dgm:else name="Name12">
                <dgm:shape xmlns:r="http://schemas.openxmlformats.org/officeDocument/2006/relationships" type="rect" r:blip="" hideGeom="1">
                  <dgm:adjLst/>
                </dgm:shape>
              </dgm:else>
            </dgm:choose>
            <dgm:choose name="Name13">
              <dgm:if name="Name14" axis="ch" ptType="node" func="cnt" op="gte" val="1">
                <dgm:presOf axis="des" ptType="node"/>
              </dgm:if>
              <dgm:else name="Name15">
                <dgm:presOf/>
              </dgm:else>
            </dgm:choose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  <dgm:layoutNode name="Parent" styleLbl="revTx">
            <dgm:varLst>
              <dgm:chMax val="1"/>
              <dgm:chPref val="0"/>
              <dgm:bulletEnabled val="1"/>
            </dgm:varLst>
            <dgm:alg type="tx">
              <dgm:param type="shpTxLTRAlignCh" val="ctr"/>
              <dgm:param type="txAnchorVert" val="mid"/>
            </dgm:alg>
            <dgm:shape xmlns:r="http://schemas.openxmlformats.org/officeDocument/2006/relationships" type="rect" r:blip="">
              <dgm:adjLst/>
            </dgm:shape>
            <dgm:presOf axis="self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message/QPD4JB3GWVYDA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francyscoalcylandyo.com/supremo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diagramDrawing" Target="../diagrams/drawing1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1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1.xml"/><Relationship Id="rId5" Type="http://schemas.openxmlformats.org/officeDocument/2006/relationships/diagramLayout" Target="../diagrams/layout1.xml"/><Relationship Id="rId4" Type="http://schemas.openxmlformats.org/officeDocument/2006/relationships/diagramData" Target="../diagrams/data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diagramDrawing" Target="../diagrams/drawing2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2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2.xml"/><Relationship Id="rId5" Type="http://schemas.openxmlformats.org/officeDocument/2006/relationships/diagramLayout" Target="../diagrams/layout2.xml"/><Relationship Id="rId4" Type="http://schemas.openxmlformats.org/officeDocument/2006/relationships/diagramData" Target="../diagrams/data2.xml"/></Relationships>
</file>

<file path=xl/drawings/_rels/drawing4.xml.rels><?xml version="1.0" encoding="UTF-8" standalone="yes"?>
<Relationships xmlns="http://schemas.openxmlformats.org/package/2006/relationships"><Relationship Id="rId8" Type="http://schemas.microsoft.com/office/2007/relationships/diagramDrawing" Target="../diagrams/drawing3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3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3.xml"/><Relationship Id="rId5" Type="http://schemas.openxmlformats.org/officeDocument/2006/relationships/diagramLayout" Target="../diagrams/layout3.xml"/><Relationship Id="rId4" Type="http://schemas.openxmlformats.org/officeDocument/2006/relationships/diagramData" Target="../diagrams/data3.xml"/></Relationships>
</file>

<file path=xl/drawings/_rels/drawing5.xml.rels><?xml version="1.0" encoding="UTF-8" standalone="yes"?>
<Relationships xmlns="http://schemas.openxmlformats.org/package/2006/relationships"><Relationship Id="rId8" Type="http://schemas.microsoft.com/office/2007/relationships/diagramDrawing" Target="../diagrams/drawing4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4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4.xml"/><Relationship Id="rId5" Type="http://schemas.openxmlformats.org/officeDocument/2006/relationships/diagramLayout" Target="../diagrams/layout4.xml"/><Relationship Id="rId4" Type="http://schemas.openxmlformats.org/officeDocument/2006/relationships/diagramData" Target="../diagrams/data4.xml"/></Relationships>
</file>

<file path=xl/drawings/_rels/drawing6.xml.rels><?xml version="1.0" encoding="UTF-8" standalone="yes"?>
<Relationships xmlns="http://schemas.openxmlformats.org/package/2006/relationships"><Relationship Id="rId8" Type="http://schemas.microsoft.com/office/2007/relationships/diagramDrawing" Target="../diagrams/drawing5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5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5.xml"/><Relationship Id="rId5" Type="http://schemas.openxmlformats.org/officeDocument/2006/relationships/diagramLayout" Target="../diagrams/layout5.xml"/><Relationship Id="rId4" Type="http://schemas.openxmlformats.org/officeDocument/2006/relationships/diagramData" Target="../diagrams/data5.xml"/></Relationships>
</file>

<file path=xl/drawings/_rels/drawing7.xml.rels><?xml version="1.0" encoding="UTF-8" standalone="yes"?>
<Relationships xmlns="http://schemas.openxmlformats.org/package/2006/relationships"><Relationship Id="rId8" Type="http://schemas.microsoft.com/office/2007/relationships/diagramDrawing" Target="../diagrams/drawing6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6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6.xml"/><Relationship Id="rId5" Type="http://schemas.openxmlformats.org/officeDocument/2006/relationships/diagramLayout" Target="../diagrams/layout6.xml"/><Relationship Id="rId4" Type="http://schemas.openxmlformats.org/officeDocument/2006/relationships/diagramData" Target="../diagrams/data6.xml"/></Relationships>
</file>

<file path=xl/drawings/_rels/drawing8.xml.rels><?xml version="1.0" encoding="UTF-8" standalone="yes"?>
<Relationships xmlns="http://schemas.openxmlformats.org/package/2006/relationships"><Relationship Id="rId8" Type="http://schemas.microsoft.com/office/2007/relationships/diagramDrawing" Target="../diagrams/drawing7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7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7.xml"/><Relationship Id="rId5" Type="http://schemas.openxmlformats.org/officeDocument/2006/relationships/diagramLayout" Target="../diagrams/layout7.xml"/><Relationship Id="rId4" Type="http://schemas.openxmlformats.org/officeDocument/2006/relationships/diagramData" Target="../diagrams/data7.xml"/></Relationships>
</file>

<file path=xl/drawings/_rels/drawing9.xml.rels><?xml version="1.0" encoding="UTF-8" standalone="yes"?>
<Relationships xmlns="http://schemas.openxmlformats.org/package/2006/relationships"><Relationship Id="rId8" Type="http://schemas.microsoft.com/office/2007/relationships/diagramDrawing" Target="../diagrams/drawing8.xml"/><Relationship Id="rId3" Type="http://schemas.openxmlformats.org/officeDocument/2006/relationships/hyperlink" Target="https://www.youtube.com/user/alcilandio/videos?disable_polymer=1" TargetMode="External"/><Relationship Id="rId7" Type="http://schemas.openxmlformats.org/officeDocument/2006/relationships/diagramColors" Target="../diagrams/colors8.xml"/><Relationship Id="rId2" Type="http://schemas.openxmlformats.org/officeDocument/2006/relationships/image" Target="../media/image2.png"/><Relationship Id="rId1" Type="http://schemas.openxmlformats.org/officeDocument/2006/relationships/hyperlink" Target="#Suporte!A1"/><Relationship Id="rId6" Type="http://schemas.openxmlformats.org/officeDocument/2006/relationships/diagramQuickStyle" Target="../diagrams/quickStyle8.xml"/><Relationship Id="rId5" Type="http://schemas.openxmlformats.org/officeDocument/2006/relationships/diagramLayout" Target="../diagrams/layout8.xml"/><Relationship Id="rId4" Type="http://schemas.openxmlformats.org/officeDocument/2006/relationships/diagramData" Target="../diagrams/data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365760</xdr:colOff>
      <xdr:row>3</xdr:row>
      <xdr:rowOff>7620</xdr:rowOff>
    </xdr:from>
    <xdr:to>
      <xdr:col>14</xdr:col>
      <xdr:colOff>217496</xdr:colOff>
      <xdr:row>18</xdr:row>
      <xdr:rowOff>99060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C30BD4-7959-4177-95E2-52BF169C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2160" y="556260"/>
          <a:ext cx="2899736" cy="283464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9</xdr:col>
      <xdr:colOff>350520</xdr:colOff>
      <xdr:row>18</xdr:row>
      <xdr:rowOff>91440</xdr:rowOff>
    </xdr:to>
    <xdr:sp macro="" textlink="">
      <xdr:nvSpPr>
        <xdr:cNvPr id="3" name="CaixaDeTex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C426EA-6075-455A-B170-F2BAFA1002AE}"/>
            </a:ext>
          </a:extLst>
        </xdr:cNvPr>
        <xdr:cNvSpPr txBox="1"/>
      </xdr:nvSpPr>
      <xdr:spPr>
        <a:xfrm>
          <a:off x="1219200" y="548640"/>
          <a:ext cx="4617720" cy="283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>
              <a:latin typeface="Aptos Narrow" panose="020B0004020202020204" pitchFamily="34" charset="0"/>
            </a:rPr>
            <a:t>Conheça</a:t>
          </a:r>
          <a:r>
            <a:rPr lang="pt-BR" sz="16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600" b="1" baseline="0">
              <a:latin typeface="Aptos Narrow" panose="020B0004020202020204" pitchFamily="34" charset="0"/>
            </a:rPr>
          </a:br>
          <a:br>
            <a:rPr lang="pt-BR" sz="1600" b="1" baseline="0">
              <a:latin typeface="Aptos Narrow" panose="020B0004020202020204" pitchFamily="34" charset="0"/>
            </a:rPr>
          </a:br>
          <a:r>
            <a:rPr lang="pt-BR" sz="16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6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600" b="1" baseline="0">
              <a:latin typeface="Aptos Narrow" panose="020B0004020202020204" pitchFamily="34" charset="0"/>
            </a:rPr>
          </a:br>
          <a:br>
            <a:rPr lang="pt-BR" sz="1600" b="1" baseline="0">
              <a:latin typeface="Aptos Narrow" panose="020B0004020202020204" pitchFamily="34" charset="0"/>
            </a:rPr>
          </a:br>
          <a:r>
            <a:rPr lang="pt-BR" sz="16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100" baseline="0">
              <a:latin typeface="Aptos Narrow" panose="020B0004020202020204" pitchFamily="34" charset="0"/>
            </a:rPr>
            <a:t>:</a:t>
          </a:r>
        </a:p>
        <a:p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https://wa.me/message/QPD4JB3GWVYDA1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0</xdr:row>
      <xdr:rowOff>47625</xdr:rowOff>
    </xdr:from>
    <xdr:to>
      <xdr:col>17</xdr:col>
      <xdr:colOff>1009649</xdr:colOff>
      <xdr:row>1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B0B0A2-3DE2-4B5E-91DA-61570AAC7F61}"/>
            </a:ext>
          </a:extLst>
        </xdr:cNvPr>
        <xdr:cNvGrpSpPr/>
      </xdr:nvGrpSpPr>
      <xdr:grpSpPr>
        <a:xfrm>
          <a:off x="9725025" y="47625"/>
          <a:ext cx="1472564" cy="394335"/>
          <a:chOff x="638175" y="723900"/>
          <a:chExt cx="1292221" cy="384303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1A1812DD-D191-4FF9-AA03-379C3BD9AB3B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49178E9B-5F6E-44D5-8E65-430D4E1E3948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" name="Retângulo: Cantos Arredondados 4">
              <a:extLst>
                <a:ext uri="{FF2B5EF4-FFF2-40B4-BE49-F238E27FC236}">
                  <a16:creationId xmlns:a16="http://schemas.microsoft.com/office/drawing/2014/main" id="{EDDF9E53-B61C-4CEB-8A29-BAF8984D3E33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6ABE5D76-0BB9-4B93-B7A2-B48FC87800E9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16</xdr:col>
      <xdr:colOff>533398</xdr:colOff>
      <xdr:row>1</xdr:row>
      <xdr:rowOff>47626</xdr:rowOff>
    </xdr:from>
    <xdr:to>
      <xdr:col>18</xdr:col>
      <xdr:colOff>295275</xdr:colOff>
      <xdr:row>7</xdr:row>
      <xdr:rowOff>0</xdr:rowOff>
    </xdr:to>
    <xdr:graphicFrame macro="">
      <xdr:nvGraphicFramePr>
        <xdr:cNvPr id="52" name="Diagrama 5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FA39CA-5301-431C-8DDE-DDF62C508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0</xdr:row>
      <xdr:rowOff>0</xdr:rowOff>
    </xdr:from>
    <xdr:to>
      <xdr:col>18</xdr:col>
      <xdr:colOff>514349</xdr:colOff>
      <xdr:row>0</xdr:row>
      <xdr:rowOff>400050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7F1953-DA0A-4142-822C-83826563E683}"/>
            </a:ext>
          </a:extLst>
        </xdr:cNvPr>
        <xdr:cNvGrpSpPr/>
      </xdr:nvGrpSpPr>
      <xdr:grpSpPr>
        <a:xfrm>
          <a:off x="10176510" y="0"/>
          <a:ext cx="1485899" cy="400050"/>
          <a:chOff x="638175" y="723900"/>
          <a:chExt cx="1292221" cy="384303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BB9F374B-8524-44AA-A14F-20DE4054E092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10" name="Retângulo: Cantos Arredondados 9">
              <a:extLst>
                <a:ext uri="{FF2B5EF4-FFF2-40B4-BE49-F238E27FC236}">
                  <a16:creationId xmlns:a16="http://schemas.microsoft.com/office/drawing/2014/main" id="{961D848C-EDE0-49ED-9689-1DE89FF90EBB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11" name="Retângulo: Cantos Arredondados 4">
              <a:extLst>
                <a:ext uri="{FF2B5EF4-FFF2-40B4-BE49-F238E27FC236}">
                  <a16:creationId xmlns:a16="http://schemas.microsoft.com/office/drawing/2014/main" id="{BDCCE2CE-88C7-4139-AD13-AA2B78119248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9" name="Elipse 8">
            <a:extLst>
              <a:ext uri="{FF2B5EF4-FFF2-40B4-BE49-F238E27FC236}">
                <a16:creationId xmlns:a16="http://schemas.microsoft.com/office/drawing/2014/main" id="{D88A90CA-8498-4BF7-9198-F4BEB4CED3A5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17</xdr:col>
      <xdr:colOff>333375</xdr:colOff>
      <xdr:row>1</xdr:row>
      <xdr:rowOff>47625</xdr:rowOff>
    </xdr:from>
    <xdr:to>
      <xdr:col>19</xdr:col>
      <xdr:colOff>95252</xdr:colOff>
      <xdr:row>6</xdr:row>
      <xdr:rowOff>76199</xdr:rowOff>
    </xdr:to>
    <xdr:graphicFrame macro="">
      <xdr:nvGraphicFramePr>
        <xdr:cNvPr id="12" name="Diagrama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409F20-5C15-44B4-8342-843885D81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47625</xdr:rowOff>
    </xdr:from>
    <xdr:to>
      <xdr:col>18</xdr:col>
      <xdr:colOff>304799</xdr:colOff>
      <xdr:row>1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3086D0-0C44-4430-B33C-C7A192179CEC}"/>
            </a:ext>
          </a:extLst>
        </xdr:cNvPr>
        <xdr:cNvGrpSpPr/>
      </xdr:nvGrpSpPr>
      <xdr:grpSpPr>
        <a:xfrm>
          <a:off x="10066020" y="47625"/>
          <a:ext cx="1485899" cy="394335"/>
          <a:chOff x="638175" y="723900"/>
          <a:chExt cx="1292221" cy="384303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FA3F2D33-5765-43A1-9B87-4185C2DE773B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15FA36B2-9A3A-4968-81D9-BD109BE602A9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" name="Retângulo: Cantos Arredondados 4">
              <a:extLst>
                <a:ext uri="{FF2B5EF4-FFF2-40B4-BE49-F238E27FC236}">
                  <a16:creationId xmlns:a16="http://schemas.microsoft.com/office/drawing/2014/main" id="{1D76782C-CF57-4E51-9097-458D2E319EF2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86D7BC87-DD79-413B-B641-60FECE1FCDAE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17</xdr:col>
      <xdr:colOff>285750</xdr:colOff>
      <xdr:row>2</xdr:row>
      <xdr:rowOff>0</xdr:rowOff>
    </xdr:from>
    <xdr:to>
      <xdr:col>19</xdr:col>
      <xdr:colOff>190502</xdr:colOff>
      <xdr:row>6</xdr:row>
      <xdr:rowOff>95249</xdr:rowOff>
    </xdr:to>
    <xdr:graphicFrame macro="">
      <xdr:nvGraphicFramePr>
        <xdr:cNvPr id="7" name="Diagram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AFF69A-6402-495F-808F-7F80453D2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47625</xdr:rowOff>
    </xdr:from>
    <xdr:to>
      <xdr:col>18</xdr:col>
      <xdr:colOff>304799</xdr:colOff>
      <xdr:row>1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9D5C40-7A8A-407C-B4E6-AE251AEC005A}"/>
            </a:ext>
          </a:extLst>
        </xdr:cNvPr>
        <xdr:cNvGrpSpPr/>
      </xdr:nvGrpSpPr>
      <xdr:grpSpPr>
        <a:xfrm>
          <a:off x="9944100" y="47625"/>
          <a:ext cx="1485899" cy="394335"/>
          <a:chOff x="638175" y="723900"/>
          <a:chExt cx="1292221" cy="384303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4D94478C-6C13-4474-B51F-5557A5CAD61D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F18C2CC7-D42A-47B8-BE14-0BB8A419F282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" name="Retângulo: Cantos Arredondados 4">
              <a:extLst>
                <a:ext uri="{FF2B5EF4-FFF2-40B4-BE49-F238E27FC236}">
                  <a16:creationId xmlns:a16="http://schemas.microsoft.com/office/drawing/2014/main" id="{DC1C4BF4-73E8-40EB-A51D-57E8C4157801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5531B7BE-354A-42DC-A654-CF545DB5919D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17</xdr:col>
      <xdr:colOff>381000</xdr:colOff>
      <xdr:row>1</xdr:row>
      <xdr:rowOff>47625</xdr:rowOff>
    </xdr:from>
    <xdr:to>
      <xdr:col>19</xdr:col>
      <xdr:colOff>142877</xdr:colOff>
      <xdr:row>6</xdr:row>
      <xdr:rowOff>76199</xdr:rowOff>
    </xdr:to>
    <xdr:graphicFrame macro="">
      <xdr:nvGraphicFramePr>
        <xdr:cNvPr id="7" name="Diagram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2710F5-CEA9-4D24-8F77-3B4ADE5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47625</xdr:rowOff>
    </xdr:from>
    <xdr:to>
      <xdr:col>18</xdr:col>
      <xdr:colOff>304799</xdr:colOff>
      <xdr:row>1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3C34AC-2F93-4628-8E69-45076BC4D574}"/>
            </a:ext>
          </a:extLst>
        </xdr:cNvPr>
        <xdr:cNvGrpSpPr/>
      </xdr:nvGrpSpPr>
      <xdr:grpSpPr>
        <a:xfrm>
          <a:off x="9867900" y="47625"/>
          <a:ext cx="1485899" cy="394335"/>
          <a:chOff x="638175" y="723900"/>
          <a:chExt cx="1292221" cy="384303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F1A6DEEF-CC35-4811-B7AB-31E405869283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B2AAD55D-9FDF-4A01-B79E-E43EA98C494C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" name="Retângulo: Cantos Arredondados 4">
              <a:extLst>
                <a:ext uri="{FF2B5EF4-FFF2-40B4-BE49-F238E27FC236}">
                  <a16:creationId xmlns:a16="http://schemas.microsoft.com/office/drawing/2014/main" id="{C2B7BE8B-836A-4632-B7F4-C62A2F37C832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D1149208-B820-4D79-9107-488C8B5FA854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17</xdr:col>
      <xdr:colOff>361950</xdr:colOff>
      <xdr:row>1</xdr:row>
      <xdr:rowOff>57150</xdr:rowOff>
    </xdr:from>
    <xdr:to>
      <xdr:col>19</xdr:col>
      <xdr:colOff>123827</xdr:colOff>
      <xdr:row>6</xdr:row>
      <xdr:rowOff>85724</xdr:rowOff>
    </xdr:to>
    <xdr:graphicFrame macro="">
      <xdr:nvGraphicFramePr>
        <xdr:cNvPr id="7" name="Diagram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B0DECC-D7A9-430B-AEBA-BC96713DF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47625</xdr:rowOff>
    </xdr:from>
    <xdr:to>
      <xdr:col>18</xdr:col>
      <xdr:colOff>304799</xdr:colOff>
      <xdr:row>1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542F3-D39D-4D46-BC02-012F323A68C1}"/>
            </a:ext>
          </a:extLst>
        </xdr:cNvPr>
        <xdr:cNvGrpSpPr/>
      </xdr:nvGrpSpPr>
      <xdr:grpSpPr>
        <a:xfrm>
          <a:off x="9921240" y="47625"/>
          <a:ext cx="1485899" cy="394335"/>
          <a:chOff x="638175" y="723900"/>
          <a:chExt cx="1292221" cy="384303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C36C99CD-4E25-4109-846E-E5AE5589F1C8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C103F9F3-2881-4404-BA4D-3562C912CE25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" name="Retângulo: Cantos Arredondados 4">
              <a:extLst>
                <a:ext uri="{FF2B5EF4-FFF2-40B4-BE49-F238E27FC236}">
                  <a16:creationId xmlns:a16="http://schemas.microsoft.com/office/drawing/2014/main" id="{F1BD660B-FA33-4CF6-99D3-F6C2DB3A68FC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B3CC3860-41BE-4EBC-BE33-0F78E724988B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17</xdr:col>
      <xdr:colOff>333375</xdr:colOff>
      <xdr:row>2</xdr:row>
      <xdr:rowOff>0</xdr:rowOff>
    </xdr:from>
    <xdr:to>
      <xdr:col>19</xdr:col>
      <xdr:colOff>95252</xdr:colOff>
      <xdr:row>6</xdr:row>
      <xdr:rowOff>95249</xdr:rowOff>
    </xdr:to>
    <xdr:graphicFrame macro="">
      <xdr:nvGraphicFramePr>
        <xdr:cNvPr id="7" name="Diagram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079FDC-61A4-42A8-920E-23F3FD2EDA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47625</xdr:rowOff>
    </xdr:from>
    <xdr:to>
      <xdr:col>18</xdr:col>
      <xdr:colOff>304799</xdr:colOff>
      <xdr:row>1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E4274-5616-45B2-A8A0-E791D004ABF9}"/>
            </a:ext>
          </a:extLst>
        </xdr:cNvPr>
        <xdr:cNvGrpSpPr/>
      </xdr:nvGrpSpPr>
      <xdr:grpSpPr>
        <a:xfrm>
          <a:off x="9913620" y="47625"/>
          <a:ext cx="1485899" cy="394335"/>
          <a:chOff x="638175" y="723900"/>
          <a:chExt cx="1292221" cy="384303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24926C3-4B18-4F1E-9664-6F25CD023622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38102120-099E-43DF-8866-C8098988A682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" name="Retângulo: Cantos Arredondados 4">
              <a:extLst>
                <a:ext uri="{FF2B5EF4-FFF2-40B4-BE49-F238E27FC236}">
                  <a16:creationId xmlns:a16="http://schemas.microsoft.com/office/drawing/2014/main" id="{0195EB57-2FC8-43F2-8452-FAAEA7BDDD9E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3638B94A-3FEB-4094-A24B-826F751904F5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17</xdr:col>
      <xdr:colOff>285750</xdr:colOff>
      <xdr:row>1</xdr:row>
      <xdr:rowOff>57150</xdr:rowOff>
    </xdr:from>
    <xdr:to>
      <xdr:col>19</xdr:col>
      <xdr:colOff>47627</xdr:colOff>
      <xdr:row>6</xdr:row>
      <xdr:rowOff>85724</xdr:rowOff>
    </xdr:to>
    <xdr:graphicFrame macro="">
      <xdr:nvGraphicFramePr>
        <xdr:cNvPr id="7" name="Diagram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E4E3CB-C177-4BF7-B7EC-94656718FD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47625</xdr:rowOff>
    </xdr:from>
    <xdr:to>
      <xdr:col>18</xdr:col>
      <xdr:colOff>304799</xdr:colOff>
      <xdr:row>1</xdr:row>
      <xdr:rowOff>0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78B93-B1BC-4A4D-8301-FDD24B61D1F1}"/>
            </a:ext>
          </a:extLst>
        </xdr:cNvPr>
        <xdr:cNvGrpSpPr/>
      </xdr:nvGrpSpPr>
      <xdr:grpSpPr>
        <a:xfrm>
          <a:off x="9867900" y="47625"/>
          <a:ext cx="1485899" cy="394335"/>
          <a:chOff x="638175" y="723900"/>
          <a:chExt cx="1292221" cy="384303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6D2E440-E3DA-41DA-B10C-AE4B654E6DFD}"/>
              </a:ext>
            </a:extLst>
          </xdr:cNvPr>
          <xdr:cNvGrpSpPr/>
        </xdr:nvGrpSpPr>
        <xdr:grpSpPr>
          <a:xfrm>
            <a:off x="832183" y="800100"/>
            <a:ext cx="1098213" cy="267007"/>
            <a:chOff x="163741" y="133593"/>
            <a:chExt cx="1098213" cy="267007"/>
          </a:xfrm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</xdr:grpSpPr>
        <xdr:sp macro="" textlink="">
          <xdr:nvSpPr>
            <xdr:cNvPr id="5" name="Retângulo: Cantos Arredondados 4">
              <a:extLst>
                <a:ext uri="{FF2B5EF4-FFF2-40B4-BE49-F238E27FC236}">
                  <a16:creationId xmlns:a16="http://schemas.microsoft.com/office/drawing/2014/main" id="{F317E339-D360-4E24-BDC5-CFF6312AC8D8}"/>
                </a:ext>
              </a:extLst>
            </xdr:cNvPr>
            <xdr:cNvSpPr/>
          </xdr:nvSpPr>
          <xdr:spPr>
            <a:xfrm>
              <a:off x="284058" y="133593"/>
              <a:ext cx="977896" cy="267007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  <a:sp3d contourW="19050" prstMaterial="metal">
              <a:bevelT w="88900" h="203200"/>
              <a:bevelB w="165100" h="254000"/>
            </a:sp3d>
          </xdr:spPr>
          <xdr:style>
            <a:lnRef idx="0">
              <a:scrgbClr r="0" g="0" b="0"/>
            </a:lnRef>
            <a:fillRef idx="1">
              <a:scrgbClr r="0" g="0" b="0"/>
            </a:fillRef>
            <a:effectRef idx="2">
              <a:schemeClr val="accent4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6" name="Retângulo: Cantos Arredondados 4">
              <a:extLst>
                <a:ext uri="{FF2B5EF4-FFF2-40B4-BE49-F238E27FC236}">
                  <a16:creationId xmlns:a16="http://schemas.microsoft.com/office/drawing/2014/main" id="{5CD7AF31-3535-489E-AB2C-3CD14E4E6BCE}"/>
                </a:ext>
              </a:extLst>
            </xdr:cNvPr>
            <xdr:cNvSpPr txBox="1"/>
          </xdr:nvSpPr>
          <xdr:spPr>
            <a:xfrm>
              <a:off x="163741" y="146627"/>
              <a:ext cx="1030647" cy="240939"/>
            </a:xfrm>
            <a:prstGeom prst="rect">
              <a:avLst/>
            </a:prstGeom>
            <a:ln>
              <a:solidFill>
                <a:srgbClr val="FFC000"/>
              </a:solidFill>
            </a:ln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188421" tIns="30480" rIns="30480" bIns="30480" numCol="1" spcCol="1270" anchor="ctr" anchorCtr="0">
              <a:noAutofit/>
            </a:bodyPr>
            <a:lstStyle/>
            <a:p>
              <a:pPr marL="0" lvl="0" indent="0" algn="ctr" defTabSz="3556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  <a:buNone/>
              </a:pPr>
              <a:r>
                <a:rPr lang="pt-BR" sz="1600" b="1" kern="1200">
                  <a:solidFill>
                    <a:srgbClr val="FF0000"/>
                  </a:solidFill>
                  <a:latin typeface="Arial Rounded MT Bold" panose="020F0704030504030204" pitchFamily="34" charset="0"/>
                  <a:cs typeface="Times New Roman" panose="02020603050405020304" pitchFamily="18" charset="0"/>
                </a:rPr>
                <a:t>Ajuda!</a:t>
              </a:r>
              <a:endParaRPr lang="pt-BR" sz="1400" b="1" kern="1200">
                <a:solidFill>
                  <a:srgbClr val="FF0000"/>
                </a:solidFill>
                <a:latin typeface="Arial Rounded MT Bold" panose="020F0704030504030204" pitchFamily="34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47E8824E-4F98-4668-83C4-E883E1FD0F99}"/>
              </a:ext>
            </a:extLst>
          </xdr:cNvPr>
          <xdr:cNvSpPr/>
        </xdr:nvSpPr>
        <xdr:spPr>
          <a:xfrm>
            <a:off x="638175" y="723900"/>
            <a:ext cx="412708" cy="384303"/>
          </a:xfrm>
          <a:prstGeom prst="ellipse">
            <a:avLst/>
          </a:prstGeom>
          <a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42000" r="-42000"/>
            </a:stretch>
          </a:blipFill>
          <a:ln>
            <a:solidFill>
              <a:srgbClr val="FFC000"/>
            </a:solidFill>
          </a:ln>
          <a:scene3d>
            <a:camera prst="orthographicFront">
              <a:rot lat="0" lon="0" rev="0"/>
            </a:camera>
            <a:lightRig rig="contrasting" dir="t">
              <a:rot lat="0" lon="0" rev="1200000"/>
            </a:lightRig>
          </a:scene3d>
          <a:sp3d z="300000" contourW="19050" prstMaterial="metal">
            <a:bevelT w="88900" h="203200"/>
            <a:bevelB w="165100" h="2540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1">
            <a:schemeClr val="accent4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</xdr:grpSp>
    <xdr:clientData/>
  </xdr:twoCellAnchor>
  <xdr:twoCellAnchor editAs="oneCell">
    <xdr:from>
      <xdr:col>17</xdr:col>
      <xdr:colOff>361950</xdr:colOff>
      <xdr:row>1</xdr:row>
      <xdr:rowOff>47625</xdr:rowOff>
    </xdr:from>
    <xdr:to>
      <xdr:col>19</xdr:col>
      <xdr:colOff>123827</xdr:colOff>
      <xdr:row>6</xdr:row>
      <xdr:rowOff>76199</xdr:rowOff>
    </xdr:to>
    <xdr:graphicFrame macro="">
      <xdr:nvGraphicFramePr>
        <xdr:cNvPr id="7" name="Diagram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8B5BBC-1240-42E6-BC03-ED4773965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4" r:lo="rId5" r:qs="rId6" r:cs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87E1-D904-4DFA-84FD-26560B0752EC}">
  <sheetPr>
    <tabColor rgb="FF00FF00"/>
  </sheetPr>
  <dimension ref="A1"/>
  <sheetViews>
    <sheetView showGridLines="0" tabSelected="1" workbookViewId="0">
      <selection activeCell="Q10" sqref="Q10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showGridLines="0" zoomScaleNormal="100" workbookViewId="0">
      <selection activeCell="G26" sqref="G26"/>
    </sheetView>
  </sheetViews>
  <sheetFormatPr defaultColWidth="9.109375" defaultRowHeight="14.4" x14ac:dyDescent="0.3"/>
  <cols>
    <col min="1" max="1" width="14" style="29" customWidth="1"/>
    <col min="2" max="2" width="12.109375" style="29" bestFit="1" customWidth="1"/>
    <col min="3" max="3" width="7.33203125" style="29" customWidth="1"/>
    <col min="4" max="4" width="2" style="29" customWidth="1"/>
    <col min="5" max="5" width="9.109375" style="29"/>
    <col min="6" max="6" width="5.88671875" style="29" customWidth="1"/>
    <col min="7" max="7" width="3.5546875" style="29" customWidth="1"/>
    <col min="8" max="8" width="12.109375" style="29" bestFit="1" customWidth="1"/>
    <col min="9" max="9" width="9.109375" style="29"/>
    <col min="10" max="10" width="12.109375" style="29" bestFit="1" customWidth="1"/>
    <col min="11" max="11" width="9.109375" style="29"/>
    <col min="12" max="12" width="3.5546875" style="29" customWidth="1"/>
    <col min="13" max="14" width="9.109375" style="29"/>
    <col min="15" max="15" width="12.109375" style="29" bestFit="1" customWidth="1"/>
    <col min="16" max="17" width="9.109375" style="29"/>
    <col min="18" max="18" width="16.6640625" style="29" bestFit="1" customWidth="1"/>
    <col min="19" max="19" width="5" style="29" customWidth="1"/>
    <col min="20" max="16384" width="9.109375" style="29"/>
  </cols>
  <sheetData>
    <row r="1" spans="1:19" ht="35.25" customHeight="1" x14ac:dyDescent="0.3">
      <c r="A1" s="64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 t="s">
        <v>41</v>
      </c>
      <c r="N1" s="67"/>
      <c r="O1" s="67"/>
      <c r="P1" s="27"/>
      <c r="Q1" s="27"/>
      <c r="R1" s="27"/>
      <c r="S1" s="28"/>
    </row>
    <row r="2" spans="1:19" ht="5.25" customHeight="1" x14ac:dyDescent="0.3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x14ac:dyDescent="0.3">
      <c r="A3" s="30" t="s">
        <v>0</v>
      </c>
      <c r="B3" s="33" t="s">
        <v>27</v>
      </c>
      <c r="C3" s="3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</row>
    <row r="4" spans="1:19" x14ac:dyDescent="0.3">
      <c r="A4" s="30" t="s">
        <v>18</v>
      </c>
      <c r="B4" s="33" t="s">
        <v>28</v>
      </c>
      <c r="C4" s="33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19" x14ac:dyDescent="0.3">
      <c r="A5" s="30" t="s">
        <v>1</v>
      </c>
      <c r="B5" s="33" t="s">
        <v>29</v>
      </c>
      <c r="C5" s="33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1:19" x14ac:dyDescent="0.3">
      <c r="A6" s="34" t="s">
        <v>2</v>
      </c>
      <c r="B6" s="33"/>
      <c r="C6" s="33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1:19" ht="6" customHeight="1" x14ac:dyDescent="0.3">
      <c r="A7" s="35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</row>
    <row r="8" spans="1:19" x14ac:dyDescent="0.3">
      <c r="A8" s="30"/>
      <c r="B8" s="33"/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</row>
    <row r="9" spans="1:19" x14ac:dyDescent="0.3">
      <c r="A9" s="30" t="str">
        <f>"00009"</f>
        <v>00009</v>
      </c>
      <c r="B9" s="33" t="s">
        <v>43</v>
      </c>
      <c r="C9" s="33"/>
      <c r="D9" s="31"/>
      <c r="E9" s="31"/>
      <c r="F9" s="75" t="s">
        <v>37</v>
      </c>
      <c r="G9" s="75"/>
      <c r="H9" s="68" t="s">
        <v>38</v>
      </c>
      <c r="I9" s="68"/>
      <c r="J9" s="68"/>
      <c r="K9" s="31"/>
      <c r="L9" s="31"/>
      <c r="M9" s="31"/>
      <c r="N9" s="31"/>
      <c r="O9" s="31"/>
      <c r="P9" s="31"/>
      <c r="Q9" s="31"/>
      <c r="R9" s="31"/>
      <c r="S9" s="32"/>
    </row>
    <row r="10" spans="1:19" x14ac:dyDescent="0.3">
      <c r="A10" s="61" t="s">
        <v>44</v>
      </c>
      <c r="B10" s="39">
        <v>33147</v>
      </c>
      <c r="C10" s="33"/>
      <c r="D10" s="31"/>
      <c r="E10" s="69" t="s">
        <v>33</v>
      </c>
      <c r="F10" s="70"/>
      <c r="G10" s="70"/>
      <c r="H10" s="70"/>
      <c r="I10" s="70"/>
      <c r="J10" s="70"/>
      <c r="K10" s="71"/>
      <c r="L10" s="31"/>
      <c r="M10" s="69" t="s">
        <v>22</v>
      </c>
      <c r="N10" s="70"/>
      <c r="O10" s="70"/>
      <c r="P10" s="70"/>
      <c r="Q10" s="70"/>
      <c r="R10" s="71"/>
      <c r="S10" s="32"/>
    </row>
    <row r="11" spans="1:19" x14ac:dyDescent="0.3">
      <c r="A11" s="30" t="s">
        <v>30</v>
      </c>
      <c r="B11" s="39">
        <v>42661</v>
      </c>
      <c r="C11" s="33"/>
      <c r="D11" s="31"/>
      <c r="E11" s="72"/>
      <c r="F11" s="73"/>
      <c r="G11" s="73"/>
      <c r="H11" s="73"/>
      <c r="I11" s="73"/>
      <c r="J11" s="73"/>
      <c r="K11" s="74"/>
      <c r="L11" s="31"/>
      <c r="M11" s="72"/>
      <c r="N11" s="73"/>
      <c r="O11" s="73"/>
      <c r="P11" s="73"/>
      <c r="Q11" s="73"/>
      <c r="R11" s="74"/>
      <c r="S11" s="32"/>
    </row>
    <row r="12" spans="1:19" x14ac:dyDescent="0.3">
      <c r="A12" s="30" t="s">
        <v>3</v>
      </c>
      <c r="B12" s="40" t="s">
        <v>4</v>
      </c>
      <c r="C12" s="33"/>
      <c r="D12" s="31"/>
      <c r="E12" s="30"/>
      <c r="F12" s="31"/>
      <c r="G12" s="31"/>
      <c r="H12" s="31"/>
      <c r="I12" s="31" t="s">
        <v>36</v>
      </c>
      <c r="J12" s="31"/>
      <c r="K12" s="41"/>
      <c r="L12" s="31"/>
      <c r="M12" s="30"/>
      <c r="N12" s="31"/>
      <c r="O12" s="31"/>
      <c r="P12" s="31"/>
      <c r="Q12" s="31"/>
      <c r="R12" s="41"/>
      <c r="S12" s="32"/>
    </row>
    <row r="13" spans="1:19" x14ac:dyDescent="0.3">
      <c r="A13" s="30"/>
      <c r="B13" s="40"/>
      <c r="C13" s="33"/>
      <c r="D13" s="31"/>
      <c r="E13" s="30" t="s">
        <v>7</v>
      </c>
      <c r="F13" s="31"/>
      <c r="G13" s="31"/>
      <c r="H13" s="31"/>
      <c r="I13" s="31"/>
      <c r="J13" s="42">
        <f>B14</f>
        <v>1200</v>
      </c>
      <c r="K13" s="41"/>
      <c r="L13" s="31"/>
      <c r="M13" s="26" t="s">
        <v>11</v>
      </c>
      <c r="N13" s="19"/>
      <c r="O13" s="31"/>
      <c r="P13" s="43">
        <v>0.08</v>
      </c>
      <c r="Q13" s="31"/>
      <c r="R13" s="44">
        <f>R22*P13</f>
        <v>152.14117706293706</v>
      </c>
      <c r="S13" s="32"/>
    </row>
    <row r="14" spans="1:19" x14ac:dyDescent="0.3">
      <c r="A14" s="30" t="s">
        <v>5</v>
      </c>
      <c r="B14" s="45">
        <v>1200</v>
      </c>
      <c r="C14" s="33"/>
      <c r="D14" s="31"/>
      <c r="E14" s="30" t="s">
        <v>34</v>
      </c>
      <c r="F14" s="31"/>
      <c r="G14" s="31"/>
      <c r="H14" s="43">
        <v>0.5</v>
      </c>
      <c r="I14" s="40">
        <v>10</v>
      </c>
      <c r="J14" s="63">
        <f>(B18*H14+B18)*I14</f>
        <v>88.206818181818178</v>
      </c>
      <c r="K14" s="41"/>
      <c r="L14" s="31"/>
      <c r="M14" s="26" t="s">
        <v>23</v>
      </c>
      <c r="N14" s="19"/>
      <c r="O14" s="31"/>
      <c r="P14" s="31">
        <v>0</v>
      </c>
      <c r="Q14" s="31"/>
      <c r="R14" s="41"/>
      <c r="S14" s="32"/>
    </row>
    <row r="15" spans="1:19" x14ac:dyDescent="0.3">
      <c r="A15" s="30" t="s">
        <v>20</v>
      </c>
      <c r="B15" s="40" t="s">
        <v>6</v>
      </c>
      <c r="C15" s="33"/>
      <c r="D15" s="31"/>
      <c r="E15" s="30" t="s">
        <v>34</v>
      </c>
      <c r="F15" s="31"/>
      <c r="G15" s="31"/>
      <c r="H15" s="43">
        <v>1</v>
      </c>
      <c r="I15" s="40">
        <v>10</v>
      </c>
      <c r="J15" s="63">
        <f>(B18*2)*I15</f>
        <v>117.60909090909092</v>
      </c>
      <c r="K15" s="41"/>
      <c r="L15" s="31"/>
      <c r="M15" s="26" t="s">
        <v>12</v>
      </c>
      <c r="N15" s="19"/>
      <c r="O15" s="31"/>
      <c r="P15" s="31">
        <v>0</v>
      </c>
      <c r="Q15" s="31"/>
      <c r="R15" s="46">
        <v>650</v>
      </c>
      <c r="S15" s="32"/>
    </row>
    <row r="16" spans="1:19" x14ac:dyDescent="0.3">
      <c r="A16" s="30" t="s">
        <v>31</v>
      </c>
      <c r="B16" s="47">
        <v>1.8333333333333333</v>
      </c>
      <c r="C16" s="33"/>
      <c r="D16" s="31"/>
      <c r="E16" s="30" t="s">
        <v>8</v>
      </c>
      <c r="F16" s="31"/>
      <c r="G16" s="31"/>
      <c r="H16" s="43">
        <v>0.2</v>
      </c>
      <c r="I16" s="40">
        <v>9</v>
      </c>
      <c r="J16" s="63">
        <f>(B18*H16)*I16</f>
        <v>10.584818181818184</v>
      </c>
      <c r="K16" s="41"/>
      <c r="L16" s="31"/>
      <c r="M16" s="26" t="s">
        <v>13</v>
      </c>
      <c r="N16" s="19"/>
      <c r="O16" s="31"/>
      <c r="P16" s="43">
        <v>0.06</v>
      </c>
      <c r="Q16" s="31"/>
      <c r="R16" s="44">
        <f>J13*P16</f>
        <v>72</v>
      </c>
      <c r="S16" s="32"/>
    </row>
    <row r="17" spans="1:19" x14ac:dyDescent="0.3">
      <c r="A17" s="30" t="s">
        <v>32</v>
      </c>
      <c r="B17" s="47">
        <v>9.1666666666666661</v>
      </c>
      <c r="C17" s="33"/>
      <c r="D17" s="31"/>
      <c r="E17" s="48" t="s">
        <v>42</v>
      </c>
      <c r="F17" s="31"/>
      <c r="G17" s="31"/>
      <c r="H17" s="31">
        <v>0</v>
      </c>
      <c r="I17" s="40"/>
      <c r="J17" s="63">
        <f>(J14+J15)/26*4</f>
        <v>31.663986013986012</v>
      </c>
      <c r="K17" s="41"/>
      <c r="L17" s="31"/>
      <c r="M17" s="26" t="s">
        <v>39</v>
      </c>
      <c r="N17" s="19"/>
      <c r="O17" s="31"/>
      <c r="P17" s="31"/>
      <c r="Q17" s="31"/>
      <c r="R17" s="41"/>
      <c r="S17" s="32"/>
    </row>
    <row r="18" spans="1:19" x14ac:dyDescent="0.3">
      <c r="A18" s="30" t="s">
        <v>10</v>
      </c>
      <c r="B18" s="49">
        <f>(J13+J18)/220</f>
        <v>5.8804545454545458</v>
      </c>
      <c r="C18" s="33"/>
      <c r="D18" s="31"/>
      <c r="E18" s="30" t="s">
        <v>9</v>
      </c>
      <c r="F18" s="31"/>
      <c r="G18" s="31"/>
      <c r="H18" s="43">
        <v>0.1</v>
      </c>
      <c r="I18" s="40"/>
      <c r="J18" s="63">
        <f>937*H18</f>
        <v>93.7</v>
      </c>
      <c r="K18" s="41"/>
      <c r="L18" s="31"/>
      <c r="M18" s="26" t="s">
        <v>40</v>
      </c>
      <c r="N18" s="19"/>
      <c r="O18" s="31"/>
      <c r="P18" s="31"/>
      <c r="Q18" s="31"/>
      <c r="R18" s="41"/>
      <c r="S18" s="32"/>
    </row>
    <row r="19" spans="1:19" x14ac:dyDescent="0.3">
      <c r="A19" s="30" t="s">
        <v>21</v>
      </c>
      <c r="B19" s="40">
        <v>0</v>
      </c>
      <c r="C19" s="33"/>
      <c r="D19" s="31"/>
      <c r="E19" s="30" t="s">
        <v>35</v>
      </c>
      <c r="F19" s="31"/>
      <c r="G19" s="31"/>
      <c r="H19" s="43">
        <v>0.3</v>
      </c>
      <c r="I19" s="40"/>
      <c r="J19" s="42">
        <f>J13*H19</f>
        <v>360</v>
      </c>
      <c r="K19" s="41"/>
      <c r="L19" s="31"/>
      <c r="M19" s="26" t="s">
        <v>39</v>
      </c>
      <c r="N19" s="19"/>
      <c r="O19" s="31"/>
      <c r="P19" s="31"/>
      <c r="Q19" s="31"/>
      <c r="R19" s="41"/>
      <c r="S19" s="32"/>
    </row>
    <row r="20" spans="1:19" x14ac:dyDescent="0.3">
      <c r="A20" s="30"/>
      <c r="B20" s="31"/>
      <c r="C20" s="31"/>
      <c r="D20" s="31"/>
      <c r="E20" s="3" t="s">
        <v>45</v>
      </c>
      <c r="F20" s="31"/>
      <c r="G20" s="31"/>
      <c r="H20" s="31">
        <v>0</v>
      </c>
      <c r="I20" s="31"/>
      <c r="J20" s="42">
        <v>0</v>
      </c>
      <c r="K20" s="41"/>
      <c r="L20" s="31"/>
      <c r="M20" s="26" t="s">
        <v>39</v>
      </c>
      <c r="N20" s="19"/>
      <c r="O20" s="31"/>
      <c r="P20" s="31"/>
      <c r="Q20" s="31"/>
      <c r="R20" s="41"/>
      <c r="S20" s="32"/>
    </row>
    <row r="21" spans="1:19" ht="20.25" customHeight="1" x14ac:dyDescent="0.3">
      <c r="A21" s="30"/>
      <c r="B21" s="31"/>
      <c r="C21" s="31"/>
      <c r="D21" s="31"/>
      <c r="E21" s="35"/>
      <c r="F21" s="37"/>
      <c r="G21" s="37"/>
      <c r="H21" s="37"/>
      <c r="I21" s="37"/>
      <c r="J21" s="37"/>
      <c r="K21" s="50"/>
      <c r="L21" s="31"/>
      <c r="M21" s="35"/>
      <c r="N21" s="37"/>
      <c r="O21" s="37"/>
      <c r="P21" s="37"/>
      <c r="Q21" s="37"/>
      <c r="R21" s="50"/>
      <c r="S21" s="32"/>
    </row>
    <row r="22" spans="1:19" x14ac:dyDescent="0.3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 t="s">
        <v>24</v>
      </c>
      <c r="O22" s="31"/>
      <c r="P22" s="31"/>
      <c r="Q22" s="31" t="s">
        <v>15</v>
      </c>
      <c r="R22" s="42">
        <f>SUM(J13:J20)</f>
        <v>1901.7647132867132</v>
      </c>
      <c r="S22" s="32"/>
    </row>
    <row r="23" spans="1:19" ht="15.6" x14ac:dyDescent="0.3">
      <c r="A23" s="54" t="str">
        <f ca="1">IF(MONTH(TODAY())=MONTH(B10)," Parabéns pelo o seu aniversário "&amp; B9 &amp;" !!! ","")</f>
        <v/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 t="s">
        <v>14</v>
      </c>
      <c r="O23" s="31"/>
      <c r="P23" s="31"/>
      <c r="Q23" s="31" t="s">
        <v>16</v>
      </c>
      <c r="R23" s="42">
        <f>SUM(R13:R20)</f>
        <v>874.141177062937</v>
      </c>
      <c r="S23" s="32"/>
    </row>
    <row r="24" spans="1:19" ht="18" x14ac:dyDescent="0.3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37" t="s">
        <v>25</v>
      </c>
      <c r="O24" s="52"/>
      <c r="P24" s="52"/>
      <c r="Q24" s="37" t="s">
        <v>17</v>
      </c>
      <c r="R24" s="53">
        <f>R22-R23</f>
        <v>1027.6235362237762</v>
      </c>
      <c r="S24" s="38"/>
    </row>
  </sheetData>
  <mergeCells count="6">
    <mergeCell ref="A1:L1"/>
    <mergeCell ref="M1:O1"/>
    <mergeCell ref="H9:J9"/>
    <mergeCell ref="E10:K11"/>
    <mergeCell ref="M10:R11"/>
    <mergeCell ref="F9:G9"/>
  </mergeCells>
  <dataValidations count="3"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000-000000000000}">
      <formula1>1462</formula1>
      <formula2>43101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000-000001000000}">
      <formula1>1462</formula1>
      <formula2>43101</formula2>
    </dataValidation>
    <dataValidation type="textLength" allowBlank="1" showInputMessage="1" showErrorMessage="1" sqref="M13:M20" xr:uid="{00000000-0002-0000-0000-000002000000}">
      <formula1>2</formula1>
      <formula2>200</formula2>
    </dataValidation>
  </dataValidations>
  <pageMargins left="0.23622047244094491" right="0.23622047244094491" top="1.1417322834645669" bottom="0.74803149606299213" header="0.31496062992125984" footer="0.31496062992125984"/>
  <pageSetup paperSize="9" scale="8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showGridLines="0" workbookViewId="0">
      <selection activeCell="Q4" sqref="Q4"/>
    </sheetView>
  </sheetViews>
  <sheetFormatPr defaultRowHeight="14.4" x14ac:dyDescent="0.3"/>
  <cols>
    <col min="1" max="1" width="14" customWidth="1"/>
    <col min="2" max="2" width="12.109375" bestFit="1" customWidth="1"/>
    <col min="4" max="4" width="1.6640625" customWidth="1"/>
    <col min="7" max="7" width="3.88671875" customWidth="1"/>
    <col min="8" max="8" width="12.109375" bestFit="1" customWidth="1"/>
    <col min="10" max="10" width="12.109375" bestFit="1" customWidth="1"/>
    <col min="11" max="11" width="6.109375" customWidth="1"/>
    <col min="12" max="12" width="3.88671875" customWidth="1"/>
    <col min="18" max="18" width="16.6640625" bestFit="1" customWidth="1"/>
  </cols>
  <sheetData>
    <row r="1" spans="1:19" ht="35.25" customHeight="1" x14ac:dyDescent="0.3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 t="s">
        <v>41</v>
      </c>
      <c r="N1" s="79"/>
      <c r="O1" s="79"/>
      <c r="P1" s="16"/>
      <c r="Q1" s="16"/>
      <c r="R1" s="16"/>
      <c r="S1" s="14"/>
    </row>
    <row r="2" spans="1:19" ht="5.25" customHeigh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19" x14ac:dyDescent="0.3">
      <c r="A3" s="3" t="s">
        <v>0</v>
      </c>
      <c r="B3" s="19" t="s">
        <v>27</v>
      </c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</row>
    <row r="4" spans="1:19" x14ac:dyDescent="0.3">
      <c r="A4" s="3" t="s">
        <v>18</v>
      </c>
      <c r="B4" s="19" t="s">
        <v>28</v>
      </c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</row>
    <row r="5" spans="1:19" x14ac:dyDescent="0.3">
      <c r="A5" s="3" t="s">
        <v>1</v>
      </c>
      <c r="B5" s="19" t="s">
        <v>29</v>
      </c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</row>
    <row r="6" spans="1:19" x14ac:dyDescent="0.3">
      <c r="A6" s="26" t="s">
        <v>2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0"/>
    </row>
    <row r="7" spans="1:19" ht="9" customHeight="1" x14ac:dyDescent="0.3">
      <c r="A7" s="4"/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3"/>
    </row>
    <row r="8" spans="1:19" x14ac:dyDescent="0.3">
      <c r="A8" s="3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0"/>
    </row>
    <row r="9" spans="1:19" x14ac:dyDescent="0.3">
      <c r="A9" s="3" t="str">
        <f>"00009"</f>
        <v>00009</v>
      </c>
      <c r="B9" s="19" t="s">
        <v>19</v>
      </c>
      <c r="C9" s="19"/>
      <c r="D9" s="1"/>
      <c r="E9" s="1"/>
      <c r="F9" s="87" t="s">
        <v>37</v>
      </c>
      <c r="G9" s="87"/>
      <c r="H9" s="80" t="s">
        <v>38</v>
      </c>
      <c r="I9" s="80"/>
      <c r="J9" s="80"/>
      <c r="K9" s="1"/>
      <c r="L9" s="1"/>
      <c r="M9" s="1"/>
      <c r="N9" s="1"/>
      <c r="O9" s="1"/>
      <c r="P9" s="1"/>
      <c r="Q9" s="1"/>
      <c r="R9" s="1"/>
      <c r="S9" s="10"/>
    </row>
    <row r="10" spans="1:19" x14ac:dyDescent="0.3">
      <c r="A10" s="61" t="s">
        <v>44</v>
      </c>
      <c r="B10" s="62">
        <v>32905</v>
      </c>
      <c r="C10" s="19"/>
      <c r="D10" s="1"/>
      <c r="E10" s="81" t="s">
        <v>33</v>
      </c>
      <c r="F10" s="82"/>
      <c r="G10" s="82"/>
      <c r="H10" s="82"/>
      <c r="I10" s="82"/>
      <c r="J10" s="82"/>
      <c r="K10" s="83"/>
      <c r="L10" s="1"/>
      <c r="M10" s="81" t="s">
        <v>22</v>
      </c>
      <c r="N10" s="82"/>
      <c r="O10" s="82"/>
      <c r="P10" s="82"/>
      <c r="Q10" s="82"/>
      <c r="R10" s="83"/>
      <c r="S10" s="10"/>
    </row>
    <row r="11" spans="1:19" x14ac:dyDescent="0.3">
      <c r="A11" s="3" t="s">
        <v>30</v>
      </c>
      <c r="B11" s="21">
        <v>42661</v>
      </c>
      <c r="C11" s="19"/>
      <c r="D11" s="1"/>
      <c r="E11" s="84"/>
      <c r="F11" s="85"/>
      <c r="G11" s="85"/>
      <c r="H11" s="85"/>
      <c r="I11" s="85"/>
      <c r="J11" s="85"/>
      <c r="K11" s="86"/>
      <c r="L11" s="1"/>
      <c r="M11" s="84"/>
      <c r="N11" s="85"/>
      <c r="O11" s="85"/>
      <c r="P11" s="85"/>
      <c r="Q11" s="85"/>
      <c r="R11" s="86"/>
      <c r="S11" s="10"/>
    </row>
    <row r="12" spans="1:19" x14ac:dyDescent="0.3">
      <c r="A12" s="3" t="s">
        <v>3</v>
      </c>
      <c r="B12" s="22" t="s">
        <v>4</v>
      </c>
      <c r="C12" s="19"/>
      <c r="D12" s="1"/>
      <c r="E12" s="3"/>
      <c r="F12" s="1"/>
      <c r="G12" s="1"/>
      <c r="H12" s="1"/>
      <c r="I12" s="1" t="s">
        <v>36</v>
      </c>
      <c r="J12" s="1"/>
      <c r="K12" s="2"/>
      <c r="L12" s="1"/>
      <c r="M12" s="3"/>
      <c r="N12" s="1"/>
      <c r="O12" s="1"/>
      <c r="P12" s="1"/>
      <c r="Q12" s="1"/>
      <c r="R12" s="2"/>
      <c r="S12" s="10"/>
    </row>
    <row r="13" spans="1:19" x14ac:dyDescent="0.3">
      <c r="A13" s="3"/>
      <c r="B13" s="22"/>
      <c r="C13" s="19"/>
      <c r="D13" s="1"/>
      <c r="E13" s="26" t="s">
        <v>7</v>
      </c>
      <c r="F13" s="1"/>
      <c r="G13" s="1"/>
      <c r="H13" s="1"/>
      <c r="I13" s="1"/>
      <c r="J13" s="7">
        <f>B14</f>
        <v>1200</v>
      </c>
      <c r="K13" s="2"/>
      <c r="L13" s="1"/>
      <c r="M13" s="26" t="s">
        <v>11</v>
      </c>
      <c r="N13" s="19"/>
      <c r="O13" s="1"/>
      <c r="P13" s="8">
        <v>0.08</v>
      </c>
      <c r="Q13" s="1"/>
      <c r="R13" s="17">
        <f>R22*P13</f>
        <v>152.14117706293706</v>
      </c>
      <c r="S13" s="10"/>
    </row>
    <row r="14" spans="1:19" x14ac:dyDescent="0.3">
      <c r="A14" s="3" t="s">
        <v>5</v>
      </c>
      <c r="B14" s="23">
        <v>1200</v>
      </c>
      <c r="C14" s="19"/>
      <c r="D14" s="1"/>
      <c r="E14" s="26" t="s">
        <v>34</v>
      </c>
      <c r="F14" s="1"/>
      <c r="G14" s="1"/>
      <c r="H14" s="8">
        <v>0.5</v>
      </c>
      <c r="I14" s="22">
        <v>10</v>
      </c>
      <c r="J14" s="9">
        <f>(B18*H14+B18)*I14</f>
        <v>88.206818181818178</v>
      </c>
      <c r="K14" s="2"/>
      <c r="L14" s="1"/>
      <c r="M14" s="26" t="s">
        <v>23</v>
      </c>
      <c r="N14" s="19"/>
      <c r="O14" s="1"/>
      <c r="P14" s="1">
        <v>0</v>
      </c>
      <c r="Q14" s="1"/>
      <c r="R14" s="2"/>
      <c r="S14" s="10"/>
    </row>
    <row r="15" spans="1:19" x14ac:dyDescent="0.3">
      <c r="A15" s="3" t="s">
        <v>20</v>
      </c>
      <c r="B15" s="22" t="s">
        <v>6</v>
      </c>
      <c r="C15" s="19"/>
      <c r="D15" s="1"/>
      <c r="E15" s="26" t="s">
        <v>34</v>
      </c>
      <c r="F15" s="1"/>
      <c r="G15" s="1"/>
      <c r="H15" s="8">
        <v>1</v>
      </c>
      <c r="I15" s="22">
        <v>10</v>
      </c>
      <c r="J15" s="9">
        <f>(B18*2)*I15</f>
        <v>117.60909090909092</v>
      </c>
      <c r="K15" s="2"/>
      <c r="L15" s="1"/>
      <c r="M15" s="26" t="s">
        <v>12</v>
      </c>
      <c r="N15" s="19"/>
      <c r="O15" s="1"/>
      <c r="P15" s="1">
        <v>0</v>
      </c>
      <c r="Q15" s="1"/>
      <c r="R15" s="18">
        <v>650</v>
      </c>
      <c r="S15" s="10"/>
    </row>
    <row r="16" spans="1:19" x14ac:dyDescent="0.3">
      <c r="A16" s="3" t="s">
        <v>31</v>
      </c>
      <c r="B16" s="24">
        <v>1.8333333333333333</v>
      </c>
      <c r="C16" s="19"/>
      <c r="D16" s="1"/>
      <c r="E16" s="26" t="s">
        <v>8</v>
      </c>
      <c r="F16" s="1"/>
      <c r="G16" s="1"/>
      <c r="H16" s="8">
        <v>0.2</v>
      </c>
      <c r="I16" s="22">
        <v>9</v>
      </c>
      <c r="J16" s="9">
        <f>(B18*H16)*I16</f>
        <v>10.584818181818184</v>
      </c>
      <c r="K16" s="2"/>
      <c r="L16" s="1"/>
      <c r="M16" s="26" t="s">
        <v>13</v>
      </c>
      <c r="N16" s="19"/>
      <c r="O16" s="1"/>
      <c r="P16" s="8">
        <v>0.06</v>
      </c>
      <c r="Q16" s="1"/>
      <c r="R16" s="17">
        <f>J13*P16</f>
        <v>72</v>
      </c>
      <c r="S16" s="10"/>
    </row>
    <row r="17" spans="1:19" x14ac:dyDescent="0.3">
      <c r="A17" s="3" t="s">
        <v>32</v>
      </c>
      <c r="B17" s="24">
        <v>9.1666666666666661</v>
      </c>
      <c r="C17" s="19"/>
      <c r="D17" s="1"/>
      <c r="E17" s="22" t="s">
        <v>42</v>
      </c>
      <c r="F17" s="1"/>
      <c r="G17" s="1"/>
      <c r="H17" s="1">
        <v>0</v>
      </c>
      <c r="I17" s="22"/>
      <c r="J17" s="9">
        <f>(J14+J15)/26*4</f>
        <v>31.663986013986012</v>
      </c>
      <c r="K17" s="2"/>
      <c r="L17" s="1"/>
      <c r="M17" s="26" t="s">
        <v>39</v>
      </c>
      <c r="N17" s="19"/>
      <c r="O17" s="1"/>
      <c r="P17" s="1"/>
      <c r="Q17" s="1"/>
      <c r="R17" s="2"/>
      <c r="S17" s="10"/>
    </row>
    <row r="18" spans="1:19" x14ac:dyDescent="0.3">
      <c r="A18" s="3" t="s">
        <v>10</v>
      </c>
      <c r="B18" s="25">
        <f>(J13+J18)/220</f>
        <v>5.8804545454545458</v>
      </c>
      <c r="C18" s="19"/>
      <c r="D18" s="1"/>
      <c r="E18" s="26" t="s">
        <v>9</v>
      </c>
      <c r="F18" s="1"/>
      <c r="G18" s="1"/>
      <c r="H18" s="8">
        <v>0.1</v>
      </c>
      <c r="I18" s="22"/>
      <c r="J18" s="9">
        <f>937*H18</f>
        <v>93.7</v>
      </c>
      <c r="K18" s="2"/>
      <c r="L18" s="1"/>
      <c r="M18" s="26" t="s">
        <v>40</v>
      </c>
      <c r="N18" s="19"/>
      <c r="O18" s="1"/>
      <c r="P18" s="1"/>
      <c r="Q18" s="1"/>
      <c r="R18" s="2"/>
      <c r="S18" s="10"/>
    </row>
    <row r="19" spans="1:19" x14ac:dyDescent="0.3">
      <c r="A19" s="3" t="s">
        <v>21</v>
      </c>
      <c r="B19" s="22">
        <v>0</v>
      </c>
      <c r="C19" s="19"/>
      <c r="D19" s="1"/>
      <c r="E19" s="26" t="s">
        <v>35</v>
      </c>
      <c r="F19" s="1"/>
      <c r="G19" s="1"/>
      <c r="H19" s="8">
        <v>0.3</v>
      </c>
      <c r="I19" s="22"/>
      <c r="J19" s="7">
        <f>J13*H19</f>
        <v>360</v>
      </c>
      <c r="K19" s="2"/>
      <c r="L19" s="1"/>
      <c r="M19" s="26" t="s">
        <v>39</v>
      </c>
      <c r="N19" s="19"/>
      <c r="O19" s="1"/>
      <c r="P19" s="1"/>
      <c r="Q19" s="1"/>
      <c r="R19" s="2"/>
      <c r="S19" s="10"/>
    </row>
    <row r="20" spans="1:19" x14ac:dyDescent="0.3">
      <c r="A20" s="3"/>
      <c r="B20" s="1"/>
      <c r="C20" s="1"/>
      <c r="D20" s="1"/>
      <c r="E20" s="26" t="s">
        <v>45</v>
      </c>
      <c r="F20" s="1"/>
      <c r="G20" s="1"/>
      <c r="H20" s="1">
        <v>0</v>
      </c>
      <c r="I20" s="1"/>
      <c r="J20" s="7">
        <v>0</v>
      </c>
      <c r="K20" s="2"/>
      <c r="L20" s="1"/>
      <c r="M20" s="26" t="s">
        <v>39</v>
      </c>
      <c r="N20" s="19"/>
      <c r="O20" s="1"/>
      <c r="P20" s="1"/>
      <c r="Q20" s="1"/>
      <c r="R20" s="2"/>
      <c r="S20" s="10"/>
    </row>
    <row r="21" spans="1:19" x14ac:dyDescent="0.3">
      <c r="A21" s="3"/>
      <c r="B21" s="1"/>
      <c r="C21" s="1"/>
      <c r="D21" s="1"/>
      <c r="E21" s="4"/>
      <c r="F21" s="5"/>
      <c r="G21" s="5"/>
      <c r="H21" s="5"/>
      <c r="I21" s="5"/>
      <c r="J21" s="5"/>
      <c r="K21" s="6"/>
      <c r="L21" s="1"/>
      <c r="M21" s="4"/>
      <c r="N21" s="5"/>
      <c r="O21" s="5"/>
      <c r="P21" s="5"/>
      <c r="Q21" s="5"/>
      <c r="R21" s="6"/>
      <c r="S21" s="10"/>
    </row>
    <row r="22" spans="1:19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24</v>
      </c>
      <c r="O22" s="1"/>
      <c r="P22" s="1"/>
      <c r="Q22" s="1" t="s">
        <v>15</v>
      </c>
      <c r="R22" s="7">
        <f>SUM(J13:J20)</f>
        <v>1901.7647132867132</v>
      </c>
      <c r="S22" s="10"/>
    </row>
    <row r="23" spans="1:19" ht="15.6" x14ac:dyDescent="0.3">
      <c r="A23" s="54" t="str">
        <f ca="1">IF(MONTH(TODAY())=MONTH(B10)," Parabéns pelo o seu aniversário "&amp; B9 &amp;" !!! ","")</f>
        <v/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14</v>
      </c>
      <c r="O23" s="1"/>
      <c r="P23" s="1"/>
      <c r="Q23" s="1" t="s">
        <v>16</v>
      </c>
      <c r="R23" s="7">
        <f>SUM(R13:R20)</f>
        <v>874.141177062937</v>
      </c>
      <c r="S23" s="10"/>
    </row>
    <row r="24" spans="1:19" ht="24.75" customHeight="1" x14ac:dyDescent="0.3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5" t="s">
        <v>25</v>
      </c>
      <c r="O24" s="12"/>
      <c r="P24" s="12"/>
      <c r="Q24" s="5" t="s">
        <v>17</v>
      </c>
      <c r="R24" s="15">
        <f>R22-R23</f>
        <v>1027.6235362237762</v>
      </c>
      <c r="S24" s="13"/>
    </row>
  </sheetData>
  <mergeCells count="6">
    <mergeCell ref="A1:L1"/>
    <mergeCell ref="M1:O1"/>
    <mergeCell ref="H9:J9"/>
    <mergeCell ref="E10:K11"/>
    <mergeCell ref="M10:R11"/>
    <mergeCell ref="F9:G9"/>
  </mergeCells>
  <dataValidations disablePrompts="1" count="3"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100-000000000000}">
      <formula1>1462</formula1>
      <formula2>43101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100-000001000000}">
      <formula1>1462</formula1>
      <formula2>43101</formula2>
    </dataValidation>
    <dataValidation type="textLength" allowBlank="1" showInputMessage="1" showErrorMessage="1" sqref="M13:M20" xr:uid="{00000000-0002-0000-0100-000002000000}">
      <formula1>2</formula1>
      <formula2>200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4"/>
  <sheetViews>
    <sheetView showGridLines="0" zoomScaleNormal="100" workbookViewId="0">
      <selection activeCell="P4" sqref="P4"/>
    </sheetView>
  </sheetViews>
  <sheetFormatPr defaultRowHeight="14.4" x14ac:dyDescent="0.3"/>
  <cols>
    <col min="1" max="1" width="16.109375" bestFit="1" customWidth="1"/>
    <col min="2" max="2" width="12.109375" bestFit="1" customWidth="1"/>
    <col min="3" max="3" width="7" customWidth="1"/>
    <col min="4" max="4" width="1.88671875" customWidth="1"/>
    <col min="5" max="5" width="9.109375" customWidth="1"/>
    <col min="6" max="6" width="7.88671875" customWidth="1"/>
    <col min="7" max="7" width="8.109375" customWidth="1"/>
    <col min="10" max="10" width="12.109375" bestFit="1" customWidth="1"/>
    <col min="11" max="11" width="6.6640625" customWidth="1"/>
    <col min="12" max="12" width="4.109375" customWidth="1"/>
    <col min="18" max="18" width="16.6640625" bestFit="1" customWidth="1"/>
    <col min="19" max="19" width="7" customWidth="1"/>
  </cols>
  <sheetData>
    <row r="1" spans="1:19" ht="35.25" customHeight="1" x14ac:dyDescent="0.3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 t="s">
        <v>41</v>
      </c>
      <c r="N1" s="79"/>
      <c r="O1" s="79"/>
      <c r="P1" s="16"/>
      <c r="Q1" s="16"/>
      <c r="R1" s="16"/>
      <c r="S1" s="14"/>
    </row>
    <row r="2" spans="1:19" ht="5.25" customHeigh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19" x14ac:dyDescent="0.3">
      <c r="A3" s="3" t="s">
        <v>0</v>
      </c>
      <c r="B3" s="19" t="s">
        <v>27</v>
      </c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</row>
    <row r="4" spans="1:19" x14ac:dyDescent="0.3">
      <c r="A4" s="3" t="s">
        <v>18</v>
      </c>
      <c r="B4" s="19" t="s">
        <v>28</v>
      </c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</row>
    <row r="5" spans="1:19" x14ac:dyDescent="0.3">
      <c r="A5" s="3" t="s">
        <v>1</v>
      </c>
      <c r="B5" s="19" t="s">
        <v>29</v>
      </c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</row>
    <row r="6" spans="1:19" x14ac:dyDescent="0.3">
      <c r="A6" s="26" t="s">
        <v>2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0"/>
    </row>
    <row r="7" spans="1:19" ht="9.75" customHeight="1" x14ac:dyDescent="0.3">
      <c r="A7" s="4"/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3"/>
    </row>
    <row r="8" spans="1:19" x14ac:dyDescent="0.3">
      <c r="A8" s="3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0"/>
    </row>
    <row r="9" spans="1:19" x14ac:dyDescent="0.3">
      <c r="A9" s="3" t="str">
        <f>"00009"</f>
        <v>00009</v>
      </c>
      <c r="B9" s="19" t="s">
        <v>19</v>
      </c>
      <c r="C9" s="19"/>
      <c r="D9" s="1"/>
      <c r="E9" s="1"/>
      <c r="F9" s="1"/>
      <c r="G9" s="1" t="s">
        <v>37</v>
      </c>
      <c r="H9" s="80" t="s">
        <v>38</v>
      </c>
      <c r="I9" s="80"/>
      <c r="J9" s="80"/>
      <c r="K9" s="1"/>
      <c r="L9" s="1"/>
      <c r="M9" s="1"/>
      <c r="N9" s="1"/>
      <c r="O9" s="1"/>
      <c r="P9" s="1"/>
      <c r="Q9" s="1"/>
      <c r="R9" s="1"/>
      <c r="S9" s="10"/>
    </row>
    <row r="10" spans="1:19" x14ac:dyDescent="0.3">
      <c r="A10" s="61" t="s">
        <v>44</v>
      </c>
      <c r="B10" s="62">
        <v>32905</v>
      </c>
      <c r="C10" s="19"/>
      <c r="D10" s="1"/>
      <c r="E10" s="81" t="s">
        <v>33</v>
      </c>
      <c r="F10" s="82"/>
      <c r="G10" s="82"/>
      <c r="H10" s="82"/>
      <c r="I10" s="82"/>
      <c r="J10" s="82"/>
      <c r="K10" s="83"/>
      <c r="L10" s="1"/>
      <c r="M10" s="81" t="s">
        <v>22</v>
      </c>
      <c r="N10" s="82"/>
      <c r="O10" s="82"/>
      <c r="P10" s="82"/>
      <c r="Q10" s="82"/>
      <c r="R10" s="83"/>
      <c r="S10" s="10"/>
    </row>
    <row r="11" spans="1:19" x14ac:dyDescent="0.3">
      <c r="A11" s="3" t="s">
        <v>30</v>
      </c>
      <c r="B11" s="21">
        <v>42661</v>
      </c>
      <c r="C11" s="19"/>
      <c r="D11" s="1"/>
      <c r="E11" s="84"/>
      <c r="F11" s="85"/>
      <c r="G11" s="85"/>
      <c r="H11" s="85"/>
      <c r="I11" s="85"/>
      <c r="J11" s="85"/>
      <c r="K11" s="86"/>
      <c r="L11" s="1"/>
      <c r="M11" s="84"/>
      <c r="N11" s="85"/>
      <c r="O11" s="85"/>
      <c r="P11" s="85"/>
      <c r="Q11" s="85"/>
      <c r="R11" s="86"/>
      <c r="S11" s="10"/>
    </row>
    <row r="12" spans="1:19" x14ac:dyDescent="0.3">
      <c r="A12" s="3" t="s">
        <v>3</v>
      </c>
      <c r="B12" s="22" t="s">
        <v>4</v>
      </c>
      <c r="C12" s="19"/>
      <c r="D12" s="1"/>
      <c r="E12" s="3"/>
      <c r="F12" s="1"/>
      <c r="G12" s="1"/>
      <c r="H12" s="1"/>
      <c r="I12" s="1" t="s">
        <v>36</v>
      </c>
      <c r="J12" s="1"/>
      <c r="K12" s="2"/>
      <c r="L12" s="1"/>
      <c r="M12" s="3"/>
      <c r="N12" s="1"/>
      <c r="O12" s="1"/>
      <c r="P12" s="1"/>
      <c r="Q12" s="1"/>
      <c r="R12" s="2"/>
      <c r="S12" s="10"/>
    </row>
    <row r="13" spans="1:19" x14ac:dyDescent="0.3">
      <c r="A13" s="3"/>
      <c r="B13" s="22"/>
      <c r="C13" s="19"/>
      <c r="D13" s="1"/>
      <c r="E13" s="26" t="s">
        <v>7</v>
      </c>
      <c r="F13" s="1"/>
      <c r="G13" s="1"/>
      <c r="H13" s="1"/>
      <c r="I13" s="1"/>
      <c r="J13" s="7">
        <f>B14</f>
        <v>1200</v>
      </c>
      <c r="K13" s="2"/>
      <c r="L13" s="1"/>
      <c r="M13" s="26" t="s">
        <v>11</v>
      </c>
      <c r="N13" s="19"/>
      <c r="O13" s="1"/>
      <c r="P13" s="8">
        <v>0.08</v>
      </c>
      <c r="Q13" s="1"/>
      <c r="R13" s="17">
        <f>R22*P13</f>
        <v>152.14117706293706</v>
      </c>
      <c r="S13" s="10"/>
    </row>
    <row r="14" spans="1:19" x14ac:dyDescent="0.3">
      <c r="A14" s="3" t="s">
        <v>5</v>
      </c>
      <c r="B14" s="23">
        <v>1200</v>
      </c>
      <c r="C14" s="19"/>
      <c r="D14" s="1"/>
      <c r="E14" s="26" t="s">
        <v>34</v>
      </c>
      <c r="F14" s="1"/>
      <c r="G14" s="1"/>
      <c r="H14" s="8">
        <v>0.5</v>
      </c>
      <c r="I14" s="22">
        <v>10</v>
      </c>
      <c r="J14" s="9">
        <f>(B18*H14+B18)*I14</f>
        <v>88.206818181818178</v>
      </c>
      <c r="K14" s="2"/>
      <c r="L14" s="1"/>
      <c r="M14" s="26" t="s">
        <v>23</v>
      </c>
      <c r="N14" s="19"/>
      <c r="O14" s="1"/>
      <c r="P14" s="1">
        <v>0</v>
      </c>
      <c r="Q14" s="1"/>
      <c r="R14" s="2"/>
      <c r="S14" s="10"/>
    </row>
    <row r="15" spans="1:19" x14ac:dyDescent="0.3">
      <c r="A15" s="3" t="s">
        <v>20</v>
      </c>
      <c r="B15" s="22" t="s">
        <v>6</v>
      </c>
      <c r="C15" s="19"/>
      <c r="D15" s="1"/>
      <c r="E15" s="26" t="s">
        <v>34</v>
      </c>
      <c r="F15" s="1"/>
      <c r="G15" s="1"/>
      <c r="H15" s="8">
        <v>1</v>
      </c>
      <c r="I15" s="22">
        <v>10</v>
      </c>
      <c r="J15" s="9">
        <f>(B18*2)*I15</f>
        <v>117.60909090909092</v>
      </c>
      <c r="K15" s="2"/>
      <c r="L15" s="1"/>
      <c r="M15" s="26" t="s">
        <v>12</v>
      </c>
      <c r="N15" s="19"/>
      <c r="O15" s="1"/>
      <c r="P15" s="1">
        <v>0</v>
      </c>
      <c r="Q15" s="1"/>
      <c r="R15" s="18">
        <v>650</v>
      </c>
      <c r="S15" s="10"/>
    </row>
    <row r="16" spans="1:19" x14ac:dyDescent="0.3">
      <c r="A16" s="3" t="s">
        <v>31</v>
      </c>
      <c r="B16" s="24">
        <v>1.8333333333333333</v>
      </c>
      <c r="C16" s="19"/>
      <c r="D16" s="1"/>
      <c r="E16" s="26" t="s">
        <v>8</v>
      </c>
      <c r="F16" s="1"/>
      <c r="G16" s="1"/>
      <c r="H16" s="8">
        <v>0.2</v>
      </c>
      <c r="I16" s="22">
        <v>9</v>
      </c>
      <c r="J16" s="9">
        <f>(B18*H16)*I16</f>
        <v>10.584818181818184</v>
      </c>
      <c r="K16" s="2"/>
      <c r="L16" s="1"/>
      <c r="M16" s="26" t="s">
        <v>13</v>
      </c>
      <c r="N16" s="19"/>
      <c r="O16" s="1"/>
      <c r="P16" s="8">
        <v>0.06</v>
      </c>
      <c r="Q16" s="1"/>
      <c r="R16" s="17">
        <f>J13*P16</f>
        <v>72</v>
      </c>
      <c r="S16" s="10"/>
    </row>
    <row r="17" spans="1:19" x14ac:dyDescent="0.3">
      <c r="A17" s="3" t="s">
        <v>32</v>
      </c>
      <c r="B17" s="24">
        <v>9.1666666666666661</v>
      </c>
      <c r="C17" s="19"/>
      <c r="D17" s="1"/>
      <c r="E17" s="22" t="s">
        <v>42</v>
      </c>
      <c r="F17" s="1"/>
      <c r="G17" s="1"/>
      <c r="H17" s="1">
        <v>0</v>
      </c>
      <c r="I17" s="22"/>
      <c r="J17" s="9">
        <f>(J14+J15)/26*4</f>
        <v>31.663986013986012</v>
      </c>
      <c r="K17" s="2"/>
      <c r="L17" s="1"/>
      <c r="M17" s="26" t="s">
        <v>39</v>
      </c>
      <c r="N17" s="19"/>
      <c r="O17" s="1"/>
      <c r="P17" s="1"/>
      <c r="Q17" s="1"/>
      <c r="R17" s="2"/>
      <c r="S17" s="10"/>
    </row>
    <row r="18" spans="1:19" x14ac:dyDescent="0.3">
      <c r="A18" s="3" t="s">
        <v>10</v>
      </c>
      <c r="B18" s="25">
        <f>(J13+J18)/220</f>
        <v>5.8804545454545458</v>
      </c>
      <c r="C18" s="19"/>
      <c r="D18" s="1"/>
      <c r="E18" s="26" t="s">
        <v>9</v>
      </c>
      <c r="F18" s="1"/>
      <c r="G18" s="1"/>
      <c r="H18" s="8">
        <v>0.1</v>
      </c>
      <c r="I18" s="22"/>
      <c r="J18" s="9">
        <f>937*H18</f>
        <v>93.7</v>
      </c>
      <c r="K18" s="2"/>
      <c r="L18" s="1"/>
      <c r="M18" s="26" t="s">
        <v>40</v>
      </c>
      <c r="N18" s="19"/>
      <c r="O18" s="1"/>
      <c r="P18" s="1"/>
      <c r="Q18" s="1"/>
      <c r="R18" s="2"/>
      <c r="S18" s="10"/>
    </row>
    <row r="19" spans="1:19" x14ac:dyDescent="0.3">
      <c r="A19" s="3" t="s">
        <v>21</v>
      </c>
      <c r="B19" s="22">
        <v>0</v>
      </c>
      <c r="C19" s="19"/>
      <c r="D19" s="1"/>
      <c r="E19" s="26" t="s">
        <v>35</v>
      </c>
      <c r="F19" s="1"/>
      <c r="G19" s="1"/>
      <c r="H19" s="8">
        <v>0.3</v>
      </c>
      <c r="I19" s="22"/>
      <c r="J19" s="7">
        <f>J13*H19</f>
        <v>360</v>
      </c>
      <c r="K19" s="2"/>
      <c r="L19" s="1"/>
      <c r="M19" s="26" t="s">
        <v>39</v>
      </c>
      <c r="N19" s="19"/>
      <c r="O19" s="1"/>
      <c r="P19" s="1"/>
      <c r="Q19" s="1"/>
      <c r="R19" s="2"/>
      <c r="S19" s="10"/>
    </row>
    <row r="20" spans="1:19" x14ac:dyDescent="0.3">
      <c r="A20" s="3"/>
      <c r="B20" s="1"/>
      <c r="C20" s="1"/>
      <c r="D20" s="1"/>
      <c r="E20" s="26" t="s">
        <v>45</v>
      </c>
      <c r="F20" s="1"/>
      <c r="G20" s="1"/>
      <c r="H20" s="1">
        <v>0</v>
      </c>
      <c r="I20" s="1"/>
      <c r="J20" s="7">
        <v>0</v>
      </c>
      <c r="K20" s="2"/>
      <c r="L20" s="1"/>
      <c r="M20" s="26" t="s">
        <v>39</v>
      </c>
      <c r="N20" s="19"/>
      <c r="O20" s="1"/>
      <c r="P20" s="1"/>
      <c r="Q20" s="1"/>
      <c r="R20" s="2"/>
      <c r="S20" s="10"/>
    </row>
    <row r="21" spans="1:19" x14ac:dyDescent="0.3">
      <c r="A21" s="3"/>
      <c r="B21" s="1"/>
      <c r="C21" s="1"/>
      <c r="D21" s="1"/>
      <c r="E21" s="4"/>
      <c r="F21" s="5"/>
      <c r="G21" s="5"/>
      <c r="H21" s="5"/>
      <c r="I21" s="5"/>
      <c r="J21" s="5"/>
      <c r="K21" s="6"/>
      <c r="L21" s="1"/>
      <c r="M21" s="4"/>
      <c r="N21" s="5"/>
      <c r="O21" s="5"/>
      <c r="P21" s="5"/>
      <c r="Q21" s="5"/>
      <c r="R21" s="6"/>
      <c r="S21" s="10"/>
    </row>
    <row r="22" spans="1:19" ht="23.25" customHeight="1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24</v>
      </c>
      <c r="O22" s="1"/>
      <c r="P22" s="1"/>
      <c r="Q22" s="1" t="s">
        <v>15</v>
      </c>
      <c r="R22" s="7">
        <f>SUM(J13:J20)</f>
        <v>1901.7647132867132</v>
      </c>
      <c r="S22" s="10"/>
    </row>
    <row r="23" spans="1:19" ht="17.25" customHeight="1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14</v>
      </c>
      <c r="O23" s="1"/>
      <c r="P23" s="1"/>
      <c r="Q23" s="1" t="s">
        <v>16</v>
      </c>
      <c r="R23" s="7">
        <f>SUM(R13:R20)</f>
        <v>874.141177062937</v>
      </c>
      <c r="S23" s="10"/>
    </row>
    <row r="24" spans="1:19" ht="24.75" customHeight="1" x14ac:dyDescent="0.3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5" t="s">
        <v>25</v>
      </c>
      <c r="O24" s="12"/>
      <c r="P24" s="12"/>
      <c r="Q24" s="5" t="s">
        <v>17</v>
      </c>
      <c r="R24" s="15">
        <f>R22-R23</f>
        <v>1027.6235362237762</v>
      </c>
      <c r="S24" s="13"/>
    </row>
  </sheetData>
  <mergeCells count="5">
    <mergeCell ref="A1:L1"/>
    <mergeCell ref="M1:O1"/>
    <mergeCell ref="E10:K11"/>
    <mergeCell ref="M10:R11"/>
    <mergeCell ref="H9:J9"/>
  </mergeCells>
  <dataValidations count="3">
    <dataValidation type="textLength" allowBlank="1" showInputMessage="1" showErrorMessage="1" sqref="M13:M20" xr:uid="{00000000-0002-0000-0200-000000000000}">
      <formula1>2</formula1>
      <formula2>200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200-000001000000}">
      <formula1>1462</formula1>
      <formula2>43101</formula2>
    </dataValidation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200-000002000000}">
      <formula1>1462</formula1>
      <formula2>43101</formula2>
    </dataValidation>
  </dataValidations>
  <pageMargins left="0.51181102362204722" right="0.51181102362204722" top="0.78740157480314965" bottom="0.78740157480314965" header="0.31496062992125984" footer="0.31496062992125984"/>
  <pageSetup paperSize="9" scale="7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4"/>
  <sheetViews>
    <sheetView showGridLines="0" workbookViewId="0">
      <selection activeCell="Q4" sqref="Q4"/>
    </sheetView>
  </sheetViews>
  <sheetFormatPr defaultRowHeight="14.4" x14ac:dyDescent="0.3"/>
  <cols>
    <col min="1" max="1" width="14" customWidth="1"/>
    <col min="2" max="2" width="12.109375" bestFit="1" customWidth="1"/>
    <col min="4" max="4" width="2.33203125" customWidth="1"/>
    <col min="7" max="7" width="4" customWidth="1"/>
    <col min="8" max="8" width="12.109375" bestFit="1" customWidth="1"/>
    <col min="10" max="10" width="12.109375" bestFit="1" customWidth="1"/>
    <col min="11" max="11" width="5.5546875" customWidth="1"/>
    <col min="12" max="12" width="3.33203125" customWidth="1"/>
    <col min="18" max="18" width="16.6640625" bestFit="1" customWidth="1"/>
  </cols>
  <sheetData>
    <row r="1" spans="1:19" ht="35.25" customHeight="1" x14ac:dyDescent="0.3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 t="s">
        <v>41</v>
      </c>
      <c r="N1" s="79"/>
      <c r="O1" s="79"/>
      <c r="P1" s="16"/>
      <c r="Q1" s="16"/>
      <c r="R1" s="16"/>
      <c r="S1" s="14"/>
    </row>
    <row r="2" spans="1:19" ht="5.25" customHeigh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19" x14ac:dyDescent="0.3">
      <c r="A3" s="3" t="s">
        <v>0</v>
      </c>
      <c r="B3" s="19" t="s">
        <v>27</v>
      </c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</row>
    <row r="4" spans="1:19" x14ac:dyDescent="0.3">
      <c r="A4" s="3" t="s">
        <v>18</v>
      </c>
      <c r="B4" s="19" t="s">
        <v>28</v>
      </c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</row>
    <row r="5" spans="1:19" x14ac:dyDescent="0.3">
      <c r="A5" s="3" t="s">
        <v>1</v>
      </c>
      <c r="B5" s="19" t="s">
        <v>29</v>
      </c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</row>
    <row r="6" spans="1:19" x14ac:dyDescent="0.3">
      <c r="A6" s="26" t="s">
        <v>2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0"/>
    </row>
    <row r="7" spans="1:19" ht="9" customHeight="1" x14ac:dyDescent="0.3">
      <c r="A7" s="4"/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3"/>
    </row>
    <row r="8" spans="1:19" x14ac:dyDescent="0.3">
      <c r="A8" s="3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0"/>
    </row>
    <row r="9" spans="1:19" x14ac:dyDescent="0.3">
      <c r="A9" s="3" t="str">
        <f>"00009"</f>
        <v>00009</v>
      </c>
      <c r="B9" s="19" t="s">
        <v>19</v>
      </c>
      <c r="C9" s="19"/>
      <c r="D9" s="1"/>
      <c r="E9" s="1"/>
      <c r="F9" s="1"/>
      <c r="G9" s="1" t="s">
        <v>37</v>
      </c>
      <c r="H9" s="80" t="s">
        <v>38</v>
      </c>
      <c r="I9" s="80"/>
      <c r="J9" s="80"/>
      <c r="K9" s="1"/>
      <c r="L9" s="1"/>
      <c r="M9" s="1"/>
      <c r="N9" s="1"/>
      <c r="O9" s="1"/>
      <c r="P9" s="1"/>
      <c r="Q9" s="1"/>
      <c r="R9" s="1"/>
      <c r="S9" s="10"/>
    </row>
    <row r="10" spans="1:19" x14ac:dyDescent="0.3">
      <c r="A10" s="61" t="s">
        <v>44</v>
      </c>
      <c r="B10" s="62">
        <v>32905</v>
      </c>
      <c r="C10" s="19"/>
      <c r="D10" s="1"/>
      <c r="E10" s="81" t="s">
        <v>33</v>
      </c>
      <c r="F10" s="82"/>
      <c r="G10" s="82"/>
      <c r="H10" s="82"/>
      <c r="I10" s="82"/>
      <c r="J10" s="82"/>
      <c r="K10" s="83"/>
      <c r="L10" s="1"/>
      <c r="M10" s="81" t="s">
        <v>22</v>
      </c>
      <c r="N10" s="82"/>
      <c r="O10" s="82"/>
      <c r="P10" s="82"/>
      <c r="Q10" s="82"/>
      <c r="R10" s="83"/>
      <c r="S10" s="10"/>
    </row>
    <row r="11" spans="1:19" x14ac:dyDescent="0.3">
      <c r="A11" s="3" t="s">
        <v>30</v>
      </c>
      <c r="B11" s="21">
        <v>42661</v>
      </c>
      <c r="C11" s="19"/>
      <c r="D11" s="1"/>
      <c r="E11" s="84"/>
      <c r="F11" s="85"/>
      <c r="G11" s="85"/>
      <c r="H11" s="85"/>
      <c r="I11" s="85"/>
      <c r="J11" s="85"/>
      <c r="K11" s="86"/>
      <c r="L11" s="1"/>
      <c r="M11" s="84"/>
      <c r="N11" s="85"/>
      <c r="O11" s="85"/>
      <c r="P11" s="85"/>
      <c r="Q11" s="85"/>
      <c r="R11" s="86"/>
      <c r="S11" s="10"/>
    </row>
    <row r="12" spans="1:19" x14ac:dyDescent="0.3">
      <c r="A12" s="3" t="s">
        <v>3</v>
      </c>
      <c r="B12" s="22" t="s">
        <v>4</v>
      </c>
      <c r="C12" s="19"/>
      <c r="D12" s="1"/>
      <c r="E12" s="3"/>
      <c r="F12" s="1"/>
      <c r="G12" s="1"/>
      <c r="H12" s="1"/>
      <c r="I12" s="1" t="s">
        <v>36</v>
      </c>
      <c r="J12" s="1"/>
      <c r="K12" s="2"/>
      <c r="L12" s="1"/>
      <c r="M12" s="3"/>
      <c r="N12" s="1"/>
      <c r="O12" s="1"/>
      <c r="P12" s="1"/>
      <c r="Q12" s="1"/>
      <c r="R12" s="2"/>
      <c r="S12" s="10"/>
    </row>
    <row r="13" spans="1:19" x14ac:dyDescent="0.3">
      <c r="A13" s="3"/>
      <c r="B13" s="22"/>
      <c r="C13" s="19"/>
      <c r="D13" s="1"/>
      <c r="E13" s="26" t="s">
        <v>7</v>
      </c>
      <c r="F13" s="1"/>
      <c r="G13" s="1"/>
      <c r="H13" s="1"/>
      <c r="I13" s="1"/>
      <c r="J13" s="7">
        <f>B14</f>
        <v>1200</v>
      </c>
      <c r="K13" s="2"/>
      <c r="L13" s="1"/>
      <c r="M13" s="26" t="s">
        <v>11</v>
      </c>
      <c r="N13" s="19"/>
      <c r="O13" s="1"/>
      <c r="P13" s="8">
        <v>0.08</v>
      </c>
      <c r="Q13" s="1"/>
      <c r="R13" s="17">
        <f>R22*P13</f>
        <v>152.14117706293706</v>
      </c>
      <c r="S13" s="10"/>
    </row>
    <row r="14" spans="1:19" x14ac:dyDescent="0.3">
      <c r="A14" s="3" t="s">
        <v>5</v>
      </c>
      <c r="B14" s="23">
        <v>1200</v>
      </c>
      <c r="C14" s="19"/>
      <c r="D14" s="1"/>
      <c r="E14" s="26" t="s">
        <v>34</v>
      </c>
      <c r="F14" s="1"/>
      <c r="G14" s="1"/>
      <c r="H14" s="8">
        <v>0.5</v>
      </c>
      <c r="I14" s="22">
        <v>10</v>
      </c>
      <c r="J14" s="9">
        <f>(B18*H14+B18)*I14</f>
        <v>88.206818181818178</v>
      </c>
      <c r="K14" s="2"/>
      <c r="L14" s="1"/>
      <c r="M14" s="26" t="s">
        <v>23</v>
      </c>
      <c r="N14" s="19"/>
      <c r="O14" s="1"/>
      <c r="P14" s="1">
        <v>0</v>
      </c>
      <c r="Q14" s="1"/>
      <c r="R14" s="2"/>
      <c r="S14" s="10"/>
    </row>
    <row r="15" spans="1:19" x14ac:dyDescent="0.3">
      <c r="A15" s="3" t="s">
        <v>20</v>
      </c>
      <c r="B15" s="22" t="s">
        <v>6</v>
      </c>
      <c r="C15" s="19"/>
      <c r="D15" s="1"/>
      <c r="E15" s="26" t="s">
        <v>34</v>
      </c>
      <c r="F15" s="1"/>
      <c r="G15" s="1"/>
      <c r="H15" s="8">
        <v>1</v>
      </c>
      <c r="I15" s="22">
        <v>10</v>
      </c>
      <c r="J15" s="9">
        <f>(B18*2)*I15</f>
        <v>117.60909090909092</v>
      </c>
      <c r="K15" s="2"/>
      <c r="L15" s="1"/>
      <c r="M15" s="26" t="s">
        <v>12</v>
      </c>
      <c r="N15" s="19"/>
      <c r="O15" s="1"/>
      <c r="P15" s="1">
        <v>0</v>
      </c>
      <c r="Q15" s="1"/>
      <c r="R15" s="18">
        <v>650</v>
      </c>
      <c r="S15" s="10"/>
    </row>
    <row r="16" spans="1:19" x14ac:dyDescent="0.3">
      <c r="A16" s="3" t="s">
        <v>31</v>
      </c>
      <c r="B16" s="24">
        <v>1.8333333333333333</v>
      </c>
      <c r="C16" s="19"/>
      <c r="D16" s="1"/>
      <c r="E16" s="26" t="s">
        <v>8</v>
      </c>
      <c r="F16" s="1"/>
      <c r="G16" s="1"/>
      <c r="H16" s="8">
        <v>0.2</v>
      </c>
      <c r="I16" s="22">
        <v>9</v>
      </c>
      <c r="J16" s="9">
        <f>(B18*H16)*I16</f>
        <v>10.584818181818184</v>
      </c>
      <c r="K16" s="2"/>
      <c r="L16" s="1"/>
      <c r="M16" s="26" t="s">
        <v>13</v>
      </c>
      <c r="N16" s="19"/>
      <c r="O16" s="1"/>
      <c r="P16" s="8">
        <v>0.06</v>
      </c>
      <c r="Q16" s="1"/>
      <c r="R16" s="17">
        <f>J13*P16</f>
        <v>72</v>
      </c>
      <c r="S16" s="10"/>
    </row>
    <row r="17" spans="1:19" x14ac:dyDescent="0.3">
      <c r="A17" s="3" t="s">
        <v>32</v>
      </c>
      <c r="B17" s="24">
        <v>9.1666666666666661</v>
      </c>
      <c r="C17" s="19"/>
      <c r="D17" s="1"/>
      <c r="E17" s="22" t="s">
        <v>42</v>
      </c>
      <c r="F17" s="1"/>
      <c r="G17" s="1"/>
      <c r="H17" s="1">
        <v>0</v>
      </c>
      <c r="I17" s="22"/>
      <c r="J17" s="9">
        <f>(J14+J15)/26*4</f>
        <v>31.663986013986012</v>
      </c>
      <c r="K17" s="2"/>
      <c r="L17" s="1"/>
      <c r="M17" s="26" t="s">
        <v>39</v>
      </c>
      <c r="N17" s="19"/>
      <c r="O17" s="1"/>
      <c r="P17" s="1"/>
      <c r="Q17" s="1"/>
      <c r="R17" s="2"/>
      <c r="S17" s="10"/>
    </row>
    <row r="18" spans="1:19" x14ac:dyDescent="0.3">
      <c r="A18" s="3" t="s">
        <v>10</v>
      </c>
      <c r="B18" s="25">
        <f>(J13+J18)/220</f>
        <v>5.8804545454545458</v>
      </c>
      <c r="C18" s="19"/>
      <c r="D18" s="1"/>
      <c r="E18" s="26" t="s">
        <v>9</v>
      </c>
      <c r="F18" s="1"/>
      <c r="G18" s="1"/>
      <c r="H18" s="8">
        <v>0.1</v>
      </c>
      <c r="I18" s="22"/>
      <c r="J18" s="9">
        <f>937*H18</f>
        <v>93.7</v>
      </c>
      <c r="K18" s="2"/>
      <c r="L18" s="1"/>
      <c r="M18" s="26" t="s">
        <v>40</v>
      </c>
      <c r="N18" s="19"/>
      <c r="O18" s="1"/>
      <c r="P18" s="1"/>
      <c r="Q18" s="1"/>
      <c r="R18" s="2"/>
      <c r="S18" s="10"/>
    </row>
    <row r="19" spans="1:19" x14ac:dyDescent="0.3">
      <c r="A19" s="3" t="s">
        <v>21</v>
      </c>
      <c r="B19" s="22">
        <v>0</v>
      </c>
      <c r="C19" s="19"/>
      <c r="D19" s="1"/>
      <c r="E19" s="26" t="s">
        <v>35</v>
      </c>
      <c r="F19" s="1"/>
      <c r="G19" s="1"/>
      <c r="H19" s="8">
        <v>0.3</v>
      </c>
      <c r="I19" s="22"/>
      <c r="J19" s="7">
        <f>J13*H19</f>
        <v>360</v>
      </c>
      <c r="K19" s="2"/>
      <c r="L19" s="1"/>
      <c r="M19" s="26" t="s">
        <v>39</v>
      </c>
      <c r="N19" s="19"/>
      <c r="O19" s="1"/>
      <c r="P19" s="1"/>
      <c r="Q19" s="1"/>
      <c r="R19" s="2"/>
      <c r="S19" s="10"/>
    </row>
    <row r="20" spans="1:19" x14ac:dyDescent="0.3">
      <c r="A20" s="3"/>
      <c r="B20" s="1"/>
      <c r="C20" s="1"/>
      <c r="D20" s="1"/>
      <c r="E20" s="26" t="s">
        <v>45</v>
      </c>
      <c r="F20" s="1"/>
      <c r="G20" s="1"/>
      <c r="H20" s="1">
        <v>0</v>
      </c>
      <c r="I20" s="1"/>
      <c r="J20" s="7">
        <v>0</v>
      </c>
      <c r="K20" s="2"/>
      <c r="L20" s="1"/>
      <c r="M20" s="26" t="s">
        <v>39</v>
      </c>
      <c r="N20" s="19"/>
      <c r="O20" s="1"/>
      <c r="P20" s="1"/>
      <c r="Q20" s="1"/>
      <c r="R20" s="2"/>
      <c r="S20" s="10"/>
    </row>
    <row r="21" spans="1:19" x14ac:dyDescent="0.3">
      <c r="A21" s="3"/>
      <c r="B21" s="1"/>
      <c r="C21" s="1"/>
      <c r="D21" s="1"/>
      <c r="E21" s="4"/>
      <c r="F21" s="5"/>
      <c r="G21" s="5"/>
      <c r="H21" s="5"/>
      <c r="I21" s="5"/>
      <c r="J21" s="5"/>
      <c r="K21" s="6"/>
      <c r="L21" s="1"/>
      <c r="M21" s="4"/>
      <c r="N21" s="5"/>
      <c r="O21" s="5"/>
      <c r="P21" s="5"/>
      <c r="Q21" s="5"/>
      <c r="R21" s="6"/>
      <c r="S21" s="10"/>
    </row>
    <row r="22" spans="1:19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24</v>
      </c>
      <c r="O22" s="1"/>
      <c r="P22" s="1"/>
      <c r="Q22" s="1" t="s">
        <v>15</v>
      </c>
      <c r="R22" s="7">
        <f>SUM(J13:J20)</f>
        <v>1901.7647132867132</v>
      </c>
      <c r="S22" s="10"/>
    </row>
    <row r="23" spans="1:19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14</v>
      </c>
      <c r="O23" s="1"/>
      <c r="P23" s="1"/>
      <c r="Q23" s="1" t="s">
        <v>16</v>
      </c>
      <c r="R23" s="7">
        <f>SUM(R13:R20)</f>
        <v>874.141177062937</v>
      </c>
      <c r="S23" s="10"/>
    </row>
    <row r="24" spans="1:19" ht="18" x14ac:dyDescent="0.3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5" t="s">
        <v>25</v>
      </c>
      <c r="O24" s="12"/>
      <c r="P24" s="12"/>
      <c r="Q24" s="5" t="s">
        <v>17</v>
      </c>
      <c r="R24" s="15">
        <f>R22-R23</f>
        <v>1027.6235362237762</v>
      </c>
      <c r="S24" s="13"/>
    </row>
  </sheetData>
  <mergeCells count="5">
    <mergeCell ref="A1:L1"/>
    <mergeCell ref="M1:O1"/>
    <mergeCell ref="H9:J9"/>
    <mergeCell ref="E10:K11"/>
    <mergeCell ref="M10:R11"/>
  </mergeCells>
  <dataValidations count="3"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300-000000000000}">
      <formula1>1462</formula1>
      <formula2>43101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300-000001000000}">
      <formula1>1462</formula1>
      <formula2>43101</formula2>
    </dataValidation>
    <dataValidation type="textLength" allowBlank="1" showInputMessage="1" showErrorMessage="1" sqref="M13:M20" xr:uid="{00000000-0002-0000-0300-000002000000}">
      <formula1>2</formula1>
      <formula2>200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4"/>
  <sheetViews>
    <sheetView showGridLines="0" workbookViewId="0">
      <selection activeCell="O6" sqref="O6"/>
    </sheetView>
  </sheetViews>
  <sheetFormatPr defaultRowHeight="14.4" x14ac:dyDescent="0.3"/>
  <cols>
    <col min="1" max="1" width="14" customWidth="1"/>
    <col min="2" max="2" width="12.109375" bestFit="1" customWidth="1"/>
    <col min="4" max="4" width="1.5546875" customWidth="1"/>
    <col min="7" max="7" width="3.109375" customWidth="1"/>
    <col min="8" max="8" width="12.109375" bestFit="1" customWidth="1"/>
    <col min="10" max="10" width="12.109375" bestFit="1" customWidth="1"/>
    <col min="11" max="11" width="5" customWidth="1"/>
    <col min="12" max="12" width="4.44140625" customWidth="1"/>
    <col min="18" max="18" width="16.6640625" bestFit="1" customWidth="1"/>
  </cols>
  <sheetData>
    <row r="1" spans="1:19" ht="35.25" customHeight="1" x14ac:dyDescent="0.3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 t="s">
        <v>41</v>
      </c>
      <c r="N1" s="79"/>
      <c r="O1" s="79"/>
      <c r="P1" s="16"/>
      <c r="Q1" s="16"/>
      <c r="R1" s="16"/>
      <c r="S1" s="14"/>
    </row>
    <row r="2" spans="1:19" ht="5.25" customHeigh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19" x14ac:dyDescent="0.3">
      <c r="A3" s="3" t="s">
        <v>0</v>
      </c>
      <c r="B3" s="19" t="s">
        <v>27</v>
      </c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</row>
    <row r="4" spans="1:19" x14ac:dyDescent="0.3">
      <c r="A4" s="3" t="s">
        <v>18</v>
      </c>
      <c r="B4" s="19" t="s">
        <v>28</v>
      </c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</row>
    <row r="5" spans="1:19" x14ac:dyDescent="0.3">
      <c r="A5" s="3" t="s">
        <v>1</v>
      </c>
      <c r="B5" s="19" t="s">
        <v>29</v>
      </c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</row>
    <row r="6" spans="1:19" x14ac:dyDescent="0.3">
      <c r="A6" s="26" t="s">
        <v>2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0"/>
    </row>
    <row r="7" spans="1:19" ht="9" customHeight="1" x14ac:dyDescent="0.3">
      <c r="A7" s="4"/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3"/>
    </row>
    <row r="8" spans="1:19" x14ac:dyDescent="0.3">
      <c r="A8" s="3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0"/>
    </row>
    <row r="9" spans="1:19" x14ac:dyDescent="0.3">
      <c r="A9" s="3" t="str">
        <f>"00009"</f>
        <v>00009</v>
      </c>
      <c r="B9" s="19" t="s">
        <v>19</v>
      </c>
      <c r="C9" s="19"/>
      <c r="D9" s="1"/>
      <c r="E9" s="1"/>
      <c r="F9" s="1"/>
      <c r="G9" s="1" t="s">
        <v>37</v>
      </c>
      <c r="H9" s="80" t="s">
        <v>38</v>
      </c>
      <c r="I9" s="80"/>
      <c r="J9" s="80"/>
      <c r="K9" s="1"/>
      <c r="L9" s="1"/>
      <c r="M9" s="1"/>
      <c r="N9" s="1"/>
      <c r="O9" s="1"/>
      <c r="P9" s="1"/>
      <c r="Q9" s="1"/>
      <c r="R9" s="1"/>
      <c r="S9" s="10"/>
    </row>
    <row r="10" spans="1:19" x14ac:dyDescent="0.3">
      <c r="A10" s="61" t="s">
        <v>44</v>
      </c>
      <c r="B10" s="62">
        <v>32905</v>
      </c>
      <c r="C10" s="19"/>
      <c r="D10" s="1"/>
      <c r="E10" s="81" t="s">
        <v>33</v>
      </c>
      <c r="F10" s="82"/>
      <c r="G10" s="82"/>
      <c r="H10" s="82"/>
      <c r="I10" s="82"/>
      <c r="J10" s="82"/>
      <c r="K10" s="83"/>
      <c r="L10" s="1"/>
      <c r="M10" s="81" t="s">
        <v>22</v>
      </c>
      <c r="N10" s="82"/>
      <c r="O10" s="82"/>
      <c r="P10" s="82"/>
      <c r="Q10" s="82"/>
      <c r="R10" s="83"/>
      <c r="S10" s="10"/>
    </row>
    <row r="11" spans="1:19" x14ac:dyDescent="0.3">
      <c r="A11" s="3" t="s">
        <v>30</v>
      </c>
      <c r="B11" s="21">
        <v>42661</v>
      </c>
      <c r="C11" s="19"/>
      <c r="D11" s="1"/>
      <c r="E11" s="84"/>
      <c r="F11" s="85"/>
      <c r="G11" s="85"/>
      <c r="H11" s="85"/>
      <c r="I11" s="85"/>
      <c r="J11" s="85"/>
      <c r="K11" s="86"/>
      <c r="L11" s="1"/>
      <c r="M11" s="84"/>
      <c r="N11" s="85"/>
      <c r="O11" s="85"/>
      <c r="P11" s="85"/>
      <c r="Q11" s="85"/>
      <c r="R11" s="86"/>
      <c r="S11" s="10"/>
    </row>
    <row r="12" spans="1:19" x14ac:dyDescent="0.3">
      <c r="A12" s="3" t="s">
        <v>3</v>
      </c>
      <c r="B12" s="22" t="s">
        <v>4</v>
      </c>
      <c r="C12" s="19"/>
      <c r="D12" s="1"/>
      <c r="E12" s="3"/>
      <c r="F12" s="1"/>
      <c r="G12" s="1"/>
      <c r="H12" s="1"/>
      <c r="I12" s="1" t="s">
        <v>36</v>
      </c>
      <c r="J12" s="1"/>
      <c r="K12" s="2"/>
      <c r="L12" s="1"/>
      <c r="M12" s="3"/>
      <c r="N12" s="1"/>
      <c r="O12" s="1"/>
      <c r="P12" s="1"/>
      <c r="Q12" s="1"/>
      <c r="R12" s="2"/>
      <c r="S12" s="10"/>
    </row>
    <row r="13" spans="1:19" x14ac:dyDescent="0.3">
      <c r="A13" s="3"/>
      <c r="B13" s="22"/>
      <c r="C13" s="19"/>
      <c r="D13" s="1"/>
      <c r="E13" s="26" t="s">
        <v>7</v>
      </c>
      <c r="F13" s="1"/>
      <c r="G13" s="1"/>
      <c r="H13" s="1"/>
      <c r="I13" s="1"/>
      <c r="J13" s="7">
        <f>B14</f>
        <v>1200</v>
      </c>
      <c r="K13" s="2"/>
      <c r="L13" s="1"/>
      <c r="M13" s="26" t="s">
        <v>11</v>
      </c>
      <c r="N13" s="19"/>
      <c r="O13" s="1"/>
      <c r="P13" s="8">
        <v>0.08</v>
      </c>
      <c r="Q13" s="1"/>
      <c r="R13" s="17">
        <f>R22*P13</f>
        <v>152.14117706293706</v>
      </c>
      <c r="S13" s="10"/>
    </row>
    <row r="14" spans="1:19" x14ac:dyDescent="0.3">
      <c r="A14" s="3" t="s">
        <v>5</v>
      </c>
      <c r="B14" s="23">
        <v>1200</v>
      </c>
      <c r="C14" s="19"/>
      <c r="D14" s="1"/>
      <c r="E14" s="26" t="s">
        <v>34</v>
      </c>
      <c r="F14" s="1"/>
      <c r="G14" s="1"/>
      <c r="H14" s="8">
        <v>0.5</v>
      </c>
      <c r="I14" s="22">
        <v>10</v>
      </c>
      <c r="J14" s="9">
        <f>(B18*H14+B18)*I14</f>
        <v>88.206818181818178</v>
      </c>
      <c r="K14" s="2"/>
      <c r="L14" s="1"/>
      <c r="M14" s="26" t="s">
        <v>23</v>
      </c>
      <c r="N14" s="19"/>
      <c r="O14" s="1"/>
      <c r="P14" s="1">
        <v>0</v>
      </c>
      <c r="Q14" s="1"/>
      <c r="R14" s="2"/>
      <c r="S14" s="10"/>
    </row>
    <row r="15" spans="1:19" x14ac:dyDescent="0.3">
      <c r="A15" s="3" t="s">
        <v>20</v>
      </c>
      <c r="B15" s="22" t="s">
        <v>6</v>
      </c>
      <c r="C15" s="19"/>
      <c r="D15" s="1"/>
      <c r="E15" s="26" t="s">
        <v>34</v>
      </c>
      <c r="F15" s="1"/>
      <c r="G15" s="1"/>
      <c r="H15" s="8">
        <v>1</v>
      </c>
      <c r="I15" s="22">
        <v>10</v>
      </c>
      <c r="J15" s="9">
        <f>(B18*2)*I15</f>
        <v>117.60909090909092</v>
      </c>
      <c r="K15" s="2"/>
      <c r="L15" s="1"/>
      <c r="M15" s="26" t="s">
        <v>12</v>
      </c>
      <c r="N15" s="19"/>
      <c r="O15" s="1"/>
      <c r="P15" s="1">
        <v>0</v>
      </c>
      <c r="Q15" s="1"/>
      <c r="R15" s="18">
        <v>650</v>
      </c>
      <c r="S15" s="10"/>
    </row>
    <row r="16" spans="1:19" x14ac:dyDescent="0.3">
      <c r="A16" s="3" t="s">
        <v>31</v>
      </c>
      <c r="B16" s="24">
        <v>1.8333333333333333</v>
      </c>
      <c r="C16" s="19"/>
      <c r="D16" s="1"/>
      <c r="E16" s="26" t="s">
        <v>8</v>
      </c>
      <c r="F16" s="1"/>
      <c r="G16" s="1"/>
      <c r="H16" s="8">
        <v>0.2</v>
      </c>
      <c r="I16" s="22">
        <v>9</v>
      </c>
      <c r="J16" s="9">
        <f>(B18*H16)*I16</f>
        <v>10.584818181818184</v>
      </c>
      <c r="K16" s="2"/>
      <c r="L16" s="1"/>
      <c r="M16" s="26" t="s">
        <v>13</v>
      </c>
      <c r="N16" s="19"/>
      <c r="O16" s="1"/>
      <c r="P16" s="8">
        <v>0.06</v>
      </c>
      <c r="Q16" s="1"/>
      <c r="R16" s="17">
        <f>J13*P16</f>
        <v>72</v>
      </c>
      <c r="S16" s="10"/>
    </row>
    <row r="17" spans="1:19" x14ac:dyDescent="0.3">
      <c r="A17" s="3" t="s">
        <v>32</v>
      </c>
      <c r="B17" s="24">
        <v>9.1666666666666661</v>
      </c>
      <c r="C17" s="19"/>
      <c r="D17" s="1"/>
      <c r="E17" s="22" t="s">
        <v>42</v>
      </c>
      <c r="F17" s="1"/>
      <c r="G17" s="1"/>
      <c r="H17" s="1">
        <v>0</v>
      </c>
      <c r="I17" s="22"/>
      <c r="J17" s="9">
        <f>(J14+J15)/26*4</f>
        <v>31.663986013986012</v>
      </c>
      <c r="K17" s="2"/>
      <c r="L17" s="1"/>
      <c r="M17" s="26" t="s">
        <v>39</v>
      </c>
      <c r="N17" s="19"/>
      <c r="O17" s="1"/>
      <c r="P17" s="1"/>
      <c r="Q17" s="1"/>
      <c r="R17" s="2"/>
      <c r="S17" s="10"/>
    </row>
    <row r="18" spans="1:19" x14ac:dyDescent="0.3">
      <c r="A18" s="3" t="s">
        <v>10</v>
      </c>
      <c r="B18" s="25">
        <f>(J13+J18)/220</f>
        <v>5.8804545454545458</v>
      </c>
      <c r="C18" s="19"/>
      <c r="D18" s="1"/>
      <c r="E18" s="26" t="s">
        <v>9</v>
      </c>
      <c r="F18" s="1"/>
      <c r="G18" s="1"/>
      <c r="H18" s="8">
        <v>0.1</v>
      </c>
      <c r="I18" s="22"/>
      <c r="J18" s="9">
        <f>937*H18</f>
        <v>93.7</v>
      </c>
      <c r="K18" s="2"/>
      <c r="L18" s="1"/>
      <c r="M18" s="26" t="s">
        <v>40</v>
      </c>
      <c r="N18" s="19"/>
      <c r="O18" s="1"/>
      <c r="P18" s="1"/>
      <c r="Q18" s="1"/>
      <c r="R18" s="2"/>
      <c r="S18" s="10"/>
    </row>
    <row r="19" spans="1:19" x14ac:dyDescent="0.3">
      <c r="A19" s="3" t="s">
        <v>21</v>
      </c>
      <c r="B19" s="22">
        <v>0</v>
      </c>
      <c r="C19" s="19"/>
      <c r="D19" s="1"/>
      <c r="E19" s="26" t="s">
        <v>35</v>
      </c>
      <c r="F19" s="1"/>
      <c r="G19" s="1"/>
      <c r="H19" s="8">
        <v>0.3</v>
      </c>
      <c r="I19" s="22"/>
      <c r="J19" s="7">
        <f>J13*H19</f>
        <v>360</v>
      </c>
      <c r="K19" s="2"/>
      <c r="L19" s="1"/>
      <c r="M19" s="26" t="s">
        <v>39</v>
      </c>
      <c r="N19" s="19"/>
      <c r="O19" s="1"/>
      <c r="P19" s="1"/>
      <c r="Q19" s="1"/>
      <c r="R19" s="2"/>
      <c r="S19" s="10"/>
    </row>
    <row r="20" spans="1:19" x14ac:dyDescent="0.3">
      <c r="A20" s="3"/>
      <c r="B20" s="1"/>
      <c r="C20" s="1"/>
      <c r="D20" s="1"/>
      <c r="E20" s="26" t="s">
        <v>45</v>
      </c>
      <c r="F20" s="1"/>
      <c r="G20" s="1"/>
      <c r="H20" s="1">
        <v>0</v>
      </c>
      <c r="I20" s="1"/>
      <c r="J20" s="7">
        <v>0</v>
      </c>
      <c r="K20" s="2"/>
      <c r="L20" s="1"/>
      <c r="M20" s="26" t="s">
        <v>39</v>
      </c>
      <c r="N20" s="19"/>
      <c r="O20" s="1"/>
      <c r="P20" s="1"/>
      <c r="Q20" s="1"/>
      <c r="R20" s="2"/>
      <c r="S20" s="10"/>
    </row>
    <row r="21" spans="1:19" x14ac:dyDescent="0.3">
      <c r="A21" s="3"/>
      <c r="B21" s="1"/>
      <c r="C21" s="1"/>
      <c r="D21" s="1"/>
      <c r="E21" s="4"/>
      <c r="F21" s="5"/>
      <c r="G21" s="5"/>
      <c r="H21" s="5"/>
      <c r="I21" s="5"/>
      <c r="J21" s="5"/>
      <c r="K21" s="6"/>
      <c r="L21" s="1"/>
      <c r="M21" s="4"/>
      <c r="N21" s="5"/>
      <c r="O21" s="5"/>
      <c r="P21" s="5"/>
      <c r="Q21" s="5"/>
      <c r="R21" s="6"/>
      <c r="S21" s="10"/>
    </row>
    <row r="22" spans="1:19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24</v>
      </c>
      <c r="O22" s="1"/>
      <c r="P22" s="1"/>
      <c r="Q22" s="1" t="s">
        <v>15</v>
      </c>
      <c r="R22" s="7">
        <f>SUM(J13:J20)</f>
        <v>1901.7647132867132</v>
      </c>
      <c r="S22" s="10"/>
    </row>
    <row r="23" spans="1:19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14</v>
      </c>
      <c r="O23" s="1"/>
      <c r="P23" s="1"/>
      <c r="Q23" s="1" t="s">
        <v>16</v>
      </c>
      <c r="R23" s="7">
        <f>SUM(R13:R20)</f>
        <v>874.141177062937</v>
      </c>
      <c r="S23" s="10"/>
    </row>
    <row r="24" spans="1:19" ht="18" x14ac:dyDescent="0.3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5" t="s">
        <v>25</v>
      </c>
      <c r="O24" s="12"/>
      <c r="P24" s="12"/>
      <c r="Q24" s="5" t="s">
        <v>17</v>
      </c>
      <c r="R24" s="15">
        <f>R22-R23</f>
        <v>1027.6235362237762</v>
      </c>
      <c r="S24" s="13"/>
    </row>
  </sheetData>
  <mergeCells count="5">
    <mergeCell ref="A1:L1"/>
    <mergeCell ref="M1:O1"/>
    <mergeCell ref="H9:J9"/>
    <mergeCell ref="E10:K11"/>
    <mergeCell ref="M10:R11"/>
  </mergeCells>
  <dataValidations count="3"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400-000000000000}">
      <formula1>1462</formula1>
      <formula2>43101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400-000001000000}">
      <formula1>1462</formula1>
      <formula2>43101</formula2>
    </dataValidation>
    <dataValidation type="textLength" allowBlank="1" showInputMessage="1" showErrorMessage="1" sqref="M13:M20" xr:uid="{00000000-0002-0000-0400-000002000000}">
      <formula1>2</formula1>
      <formula2>200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4"/>
  <sheetViews>
    <sheetView showGridLines="0" workbookViewId="0">
      <selection activeCell="N4" sqref="N4"/>
    </sheetView>
  </sheetViews>
  <sheetFormatPr defaultRowHeight="14.4" x14ac:dyDescent="0.3"/>
  <cols>
    <col min="1" max="1" width="14" customWidth="1"/>
    <col min="2" max="2" width="12.109375" bestFit="1" customWidth="1"/>
    <col min="4" max="4" width="1.88671875" customWidth="1"/>
    <col min="7" max="7" width="3.88671875" customWidth="1"/>
    <col min="8" max="8" width="12.109375" bestFit="1" customWidth="1"/>
    <col min="10" max="10" width="12.109375" bestFit="1" customWidth="1"/>
    <col min="11" max="11" width="4.109375" customWidth="1"/>
    <col min="12" max="12" width="5" customWidth="1"/>
    <col min="18" max="18" width="16.6640625" bestFit="1" customWidth="1"/>
  </cols>
  <sheetData>
    <row r="1" spans="1:19" ht="35.25" customHeight="1" x14ac:dyDescent="0.3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 t="s">
        <v>41</v>
      </c>
      <c r="N1" s="79"/>
      <c r="O1" s="79"/>
      <c r="P1" s="16"/>
      <c r="Q1" s="16"/>
      <c r="R1" s="16"/>
      <c r="S1" s="14"/>
    </row>
    <row r="2" spans="1:19" ht="5.25" customHeigh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19" x14ac:dyDescent="0.3">
      <c r="A3" s="3" t="s">
        <v>0</v>
      </c>
      <c r="B3" s="19" t="s">
        <v>27</v>
      </c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</row>
    <row r="4" spans="1:19" x14ac:dyDescent="0.3">
      <c r="A4" s="3" t="s">
        <v>18</v>
      </c>
      <c r="B4" s="19" t="s">
        <v>28</v>
      </c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</row>
    <row r="5" spans="1:19" x14ac:dyDescent="0.3">
      <c r="A5" s="3" t="s">
        <v>1</v>
      </c>
      <c r="B5" s="19" t="s">
        <v>29</v>
      </c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</row>
    <row r="6" spans="1:19" x14ac:dyDescent="0.3">
      <c r="A6" s="26" t="s">
        <v>2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0"/>
    </row>
    <row r="7" spans="1:19" ht="9" customHeight="1" x14ac:dyDescent="0.3">
      <c r="A7" s="4"/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3"/>
    </row>
    <row r="8" spans="1:19" x14ac:dyDescent="0.3">
      <c r="A8" s="3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0"/>
    </row>
    <row r="9" spans="1:19" x14ac:dyDescent="0.3">
      <c r="A9" s="3" t="str">
        <f>"00009"</f>
        <v>00009</v>
      </c>
      <c r="B9" s="19" t="s">
        <v>19</v>
      </c>
      <c r="C9" s="19"/>
      <c r="D9" s="1"/>
      <c r="E9" s="1"/>
      <c r="F9" s="1"/>
      <c r="G9" s="1" t="s">
        <v>37</v>
      </c>
      <c r="H9" s="80" t="s">
        <v>38</v>
      </c>
      <c r="I9" s="80"/>
      <c r="J9" s="80"/>
      <c r="K9" s="1"/>
      <c r="L9" s="1"/>
      <c r="M9" s="1"/>
      <c r="N9" s="1"/>
      <c r="O9" s="1"/>
      <c r="P9" s="1"/>
      <c r="Q9" s="1"/>
      <c r="R9" s="1"/>
      <c r="S9" s="10"/>
    </row>
    <row r="10" spans="1:19" x14ac:dyDescent="0.3">
      <c r="A10" s="61" t="s">
        <v>44</v>
      </c>
      <c r="B10" s="62">
        <v>32905</v>
      </c>
      <c r="C10" s="19"/>
      <c r="D10" s="1"/>
      <c r="E10" s="81" t="s">
        <v>33</v>
      </c>
      <c r="F10" s="82"/>
      <c r="G10" s="82"/>
      <c r="H10" s="82"/>
      <c r="I10" s="82"/>
      <c r="J10" s="82"/>
      <c r="K10" s="83"/>
      <c r="L10" s="1"/>
      <c r="M10" s="81" t="s">
        <v>22</v>
      </c>
      <c r="N10" s="82"/>
      <c r="O10" s="82"/>
      <c r="P10" s="82"/>
      <c r="Q10" s="82"/>
      <c r="R10" s="83"/>
      <c r="S10" s="10"/>
    </row>
    <row r="11" spans="1:19" x14ac:dyDescent="0.3">
      <c r="A11" s="3" t="s">
        <v>30</v>
      </c>
      <c r="B11" s="21">
        <v>42661</v>
      </c>
      <c r="C11" s="19"/>
      <c r="D11" s="1"/>
      <c r="E11" s="84"/>
      <c r="F11" s="85"/>
      <c r="G11" s="85"/>
      <c r="H11" s="85"/>
      <c r="I11" s="85"/>
      <c r="J11" s="85"/>
      <c r="K11" s="86"/>
      <c r="L11" s="1"/>
      <c r="M11" s="84"/>
      <c r="N11" s="85"/>
      <c r="O11" s="85"/>
      <c r="P11" s="85"/>
      <c r="Q11" s="85"/>
      <c r="R11" s="86"/>
      <c r="S11" s="10"/>
    </row>
    <row r="12" spans="1:19" x14ac:dyDescent="0.3">
      <c r="A12" s="3" t="s">
        <v>3</v>
      </c>
      <c r="B12" s="22" t="s">
        <v>4</v>
      </c>
      <c r="C12" s="19"/>
      <c r="D12" s="1"/>
      <c r="E12" s="3"/>
      <c r="F12" s="1"/>
      <c r="G12" s="1"/>
      <c r="H12" s="1"/>
      <c r="I12" s="1" t="s">
        <v>36</v>
      </c>
      <c r="J12" s="1"/>
      <c r="K12" s="2"/>
      <c r="L12" s="1"/>
      <c r="M12" s="3"/>
      <c r="N12" s="1"/>
      <c r="O12" s="1"/>
      <c r="P12" s="1"/>
      <c r="Q12" s="1"/>
      <c r="R12" s="2"/>
      <c r="S12" s="10"/>
    </row>
    <row r="13" spans="1:19" x14ac:dyDescent="0.3">
      <c r="A13" s="3"/>
      <c r="B13" s="22"/>
      <c r="C13" s="19"/>
      <c r="D13" s="1"/>
      <c r="E13" s="26" t="s">
        <v>7</v>
      </c>
      <c r="F13" s="1"/>
      <c r="G13" s="1"/>
      <c r="H13" s="1"/>
      <c r="I13" s="1"/>
      <c r="J13" s="7">
        <f>B14</f>
        <v>1200</v>
      </c>
      <c r="K13" s="2"/>
      <c r="L13" s="1"/>
      <c r="M13" s="26" t="s">
        <v>11</v>
      </c>
      <c r="N13" s="19"/>
      <c r="O13" s="1"/>
      <c r="P13" s="8">
        <v>0.08</v>
      </c>
      <c r="Q13" s="1"/>
      <c r="R13" s="17">
        <f>R22*P13</f>
        <v>152.14117706293706</v>
      </c>
      <c r="S13" s="10"/>
    </row>
    <row r="14" spans="1:19" x14ac:dyDescent="0.3">
      <c r="A14" s="3" t="s">
        <v>5</v>
      </c>
      <c r="B14" s="23">
        <v>1200</v>
      </c>
      <c r="C14" s="19"/>
      <c r="D14" s="1"/>
      <c r="E14" s="26" t="s">
        <v>34</v>
      </c>
      <c r="F14" s="1"/>
      <c r="G14" s="1"/>
      <c r="H14" s="8">
        <v>0.5</v>
      </c>
      <c r="I14" s="22">
        <v>10</v>
      </c>
      <c r="J14" s="9">
        <f>(B18*H14+B18)*I14</f>
        <v>88.206818181818178</v>
      </c>
      <c r="K14" s="2"/>
      <c r="L14" s="1"/>
      <c r="M14" s="26" t="s">
        <v>23</v>
      </c>
      <c r="N14" s="19"/>
      <c r="O14" s="1"/>
      <c r="P14" s="1">
        <v>0</v>
      </c>
      <c r="Q14" s="1"/>
      <c r="R14" s="2"/>
      <c r="S14" s="10"/>
    </row>
    <row r="15" spans="1:19" x14ac:dyDescent="0.3">
      <c r="A15" s="3" t="s">
        <v>20</v>
      </c>
      <c r="B15" s="22" t="s">
        <v>6</v>
      </c>
      <c r="C15" s="19"/>
      <c r="D15" s="1"/>
      <c r="E15" s="26" t="s">
        <v>34</v>
      </c>
      <c r="F15" s="1"/>
      <c r="G15" s="1"/>
      <c r="H15" s="8">
        <v>1</v>
      </c>
      <c r="I15" s="22">
        <v>10</v>
      </c>
      <c r="J15" s="9">
        <f>(B18*2)*I15</f>
        <v>117.60909090909092</v>
      </c>
      <c r="K15" s="2"/>
      <c r="L15" s="1"/>
      <c r="M15" s="26" t="s">
        <v>12</v>
      </c>
      <c r="N15" s="19"/>
      <c r="O15" s="1"/>
      <c r="P15" s="1">
        <v>0</v>
      </c>
      <c r="Q15" s="1"/>
      <c r="R15" s="18">
        <v>650</v>
      </c>
      <c r="S15" s="10"/>
    </row>
    <row r="16" spans="1:19" x14ac:dyDescent="0.3">
      <c r="A16" s="3" t="s">
        <v>31</v>
      </c>
      <c r="B16" s="24">
        <v>1.8333333333333333</v>
      </c>
      <c r="C16" s="19"/>
      <c r="D16" s="1"/>
      <c r="E16" s="26" t="s">
        <v>8</v>
      </c>
      <c r="F16" s="1"/>
      <c r="G16" s="1"/>
      <c r="H16" s="8">
        <v>0.2</v>
      </c>
      <c r="I16" s="22">
        <v>9</v>
      </c>
      <c r="J16" s="9">
        <f>(B18*H16)*I16</f>
        <v>10.584818181818184</v>
      </c>
      <c r="K16" s="2"/>
      <c r="L16" s="1"/>
      <c r="M16" s="26" t="s">
        <v>13</v>
      </c>
      <c r="N16" s="19"/>
      <c r="O16" s="1"/>
      <c r="P16" s="8">
        <v>0.06</v>
      </c>
      <c r="Q16" s="1"/>
      <c r="R16" s="17">
        <f>J13*P16</f>
        <v>72</v>
      </c>
      <c r="S16" s="10"/>
    </row>
    <row r="17" spans="1:19" x14ac:dyDescent="0.3">
      <c r="A17" s="3" t="s">
        <v>32</v>
      </c>
      <c r="B17" s="24">
        <v>9.1666666666666661</v>
      </c>
      <c r="C17" s="19"/>
      <c r="D17" s="1"/>
      <c r="E17" s="22" t="s">
        <v>42</v>
      </c>
      <c r="F17" s="1"/>
      <c r="G17" s="1"/>
      <c r="H17" s="1">
        <v>0</v>
      </c>
      <c r="I17" s="22"/>
      <c r="J17" s="9">
        <f>(J14+J15)/26*4</f>
        <v>31.663986013986012</v>
      </c>
      <c r="K17" s="2"/>
      <c r="L17" s="1"/>
      <c r="M17" s="26" t="s">
        <v>39</v>
      </c>
      <c r="N17" s="19"/>
      <c r="O17" s="1"/>
      <c r="P17" s="1"/>
      <c r="Q17" s="1"/>
      <c r="R17" s="2"/>
      <c r="S17" s="10"/>
    </row>
    <row r="18" spans="1:19" x14ac:dyDescent="0.3">
      <c r="A18" s="3" t="s">
        <v>10</v>
      </c>
      <c r="B18" s="25">
        <f>(J13+J18)/220</f>
        <v>5.8804545454545458</v>
      </c>
      <c r="C18" s="19"/>
      <c r="D18" s="1"/>
      <c r="E18" s="26" t="s">
        <v>9</v>
      </c>
      <c r="F18" s="1"/>
      <c r="G18" s="1"/>
      <c r="H18" s="8">
        <v>0.1</v>
      </c>
      <c r="I18" s="22"/>
      <c r="J18" s="9">
        <f>937*H18</f>
        <v>93.7</v>
      </c>
      <c r="K18" s="2"/>
      <c r="L18" s="1"/>
      <c r="M18" s="26" t="s">
        <v>40</v>
      </c>
      <c r="N18" s="19"/>
      <c r="O18" s="1"/>
      <c r="P18" s="1"/>
      <c r="Q18" s="1"/>
      <c r="R18" s="2"/>
      <c r="S18" s="10"/>
    </row>
    <row r="19" spans="1:19" x14ac:dyDescent="0.3">
      <c r="A19" s="3" t="s">
        <v>21</v>
      </c>
      <c r="B19" s="22">
        <v>0</v>
      </c>
      <c r="C19" s="19"/>
      <c r="D19" s="1"/>
      <c r="E19" s="26" t="s">
        <v>35</v>
      </c>
      <c r="F19" s="1"/>
      <c r="G19" s="1"/>
      <c r="H19" s="8">
        <v>0.3</v>
      </c>
      <c r="I19" s="22"/>
      <c r="J19" s="7">
        <f>J13*H19</f>
        <v>360</v>
      </c>
      <c r="K19" s="2"/>
      <c r="L19" s="1"/>
      <c r="M19" s="26" t="s">
        <v>39</v>
      </c>
      <c r="N19" s="19"/>
      <c r="O19" s="1"/>
      <c r="P19" s="1"/>
      <c r="Q19" s="1"/>
      <c r="R19" s="2"/>
      <c r="S19" s="10"/>
    </row>
    <row r="20" spans="1:19" x14ac:dyDescent="0.3">
      <c r="A20" s="3"/>
      <c r="B20" s="1"/>
      <c r="C20" s="1"/>
      <c r="D20" s="1"/>
      <c r="E20" s="26" t="s">
        <v>45</v>
      </c>
      <c r="F20" s="1"/>
      <c r="G20" s="1"/>
      <c r="H20" s="1">
        <v>0</v>
      </c>
      <c r="I20" s="1"/>
      <c r="J20" s="7">
        <v>0</v>
      </c>
      <c r="K20" s="2"/>
      <c r="L20" s="1"/>
      <c r="M20" s="26" t="s">
        <v>39</v>
      </c>
      <c r="N20" s="19"/>
      <c r="O20" s="1"/>
      <c r="P20" s="1"/>
      <c r="Q20" s="1"/>
      <c r="R20" s="2"/>
      <c r="S20" s="10"/>
    </row>
    <row r="21" spans="1:19" x14ac:dyDescent="0.3">
      <c r="A21" s="3"/>
      <c r="B21" s="1"/>
      <c r="C21" s="1"/>
      <c r="D21" s="1"/>
      <c r="E21" s="4"/>
      <c r="F21" s="5"/>
      <c r="G21" s="5"/>
      <c r="H21" s="5"/>
      <c r="I21" s="5"/>
      <c r="J21" s="5"/>
      <c r="K21" s="6"/>
      <c r="L21" s="1"/>
      <c r="M21" s="4"/>
      <c r="N21" s="5"/>
      <c r="O21" s="5"/>
      <c r="P21" s="5"/>
      <c r="Q21" s="5"/>
      <c r="R21" s="6"/>
      <c r="S21" s="10"/>
    </row>
    <row r="22" spans="1:19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24</v>
      </c>
      <c r="O22" s="1"/>
      <c r="P22" s="1"/>
      <c r="Q22" s="1" t="s">
        <v>15</v>
      </c>
      <c r="R22" s="7">
        <f>SUM(J13:J20)</f>
        <v>1901.7647132867132</v>
      </c>
      <c r="S22" s="10"/>
    </row>
    <row r="23" spans="1:19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14</v>
      </c>
      <c r="O23" s="1"/>
      <c r="P23" s="1"/>
      <c r="Q23" s="1" t="s">
        <v>16</v>
      </c>
      <c r="R23" s="7">
        <f>SUM(R13:R20)</f>
        <v>874.141177062937</v>
      </c>
      <c r="S23" s="10"/>
    </row>
    <row r="24" spans="1:19" ht="18" x14ac:dyDescent="0.3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5" t="s">
        <v>25</v>
      </c>
      <c r="O24" s="12"/>
      <c r="P24" s="12"/>
      <c r="Q24" s="5" t="s">
        <v>17</v>
      </c>
      <c r="R24" s="15">
        <f>R22-R23</f>
        <v>1027.6235362237762</v>
      </c>
      <c r="S24" s="13"/>
    </row>
  </sheetData>
  <mergeCells count="5">
    <mergeCell ref="A1:L1"/>
    <mergeCell ref="M1:O1"/>
    <mergeCell ref="H9:J9"/>
    <mergeCell ref="E10:K11"/>
    <mergeCell ref="M10:R11"/>
  </mergeCells>
  <dataValidations count="3"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500-000000000000}">
      <formula1>1462</formula1>
      <formula2>43101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500-000001000000}">
      <formula1>1462</formula1>
      <formula2>43101</formula2>
    </dataValidation>
    <dataValidation type="textLength" allowBlank="1" showInputMessage="1" showErrorMessage="1" sqref="M13:M20" xr:uid="{00000000-0002-0000-0500-000002000000}">
      <formula1>2</formula1>
      <formula2>200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4"/>
  <sheetViews>
    <sheetView showGridLines="0" workbookViewId="0">
      <selection activeCell="P5" sqref="P5"/>
    </sheetView>
  </sheetViews>
  <sheetFormatPr defaultRowHeight="14.4" x14ac:dyDescent="0.3"/>
  <cols>
    <col min="1" max="1" width="14" customWidth="1"/>
    <col min="2" max="2" width="12.109375" bestFit="1" customWidth="1"/>
    <col min="3" max="3" width="2.44140625" customWidth="1"/>
    <col min="4" max="4" width="5.44140625" customWidth="1"/>
    <col min="7" max="7" width="6.33203125" customWidth="1"/>
    <col min="8" max="8" width="12.109375" bestFit="1" customWidth="1"/>
    <col min="10" max="10" width="12.109375" bestFit="1" customWidth="1"/>
    <col min="11" max="11" width="4.5546875" customWidth="1"/>
    <col min="12" max="12" width="4.88671875" customWidth="1"/>
    <col min="18" max="18" width="16.6640625" bestFit="1" customWidth="1"/>
  </cols>
  <sheetData>
    <row r="1" spans="1:19" ht="35.25" customHeight="1" x14ac:dyDescent="0.3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 t="s">
        <v>41</v>
      </c>
      <c r="N1" s="79"/>
      <c r="O1" s="79"/>
      <c r="P1" s="16"/>
      <c r="Q1" s="16"/>
      <c r="R1" s="16"/>
      <c r="S1" s="14"/>
    </row>
    <row r="2" spans="1:19" ht="5.25" customHeigh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19" x14ac:dyDescent="0.3">
      <c r="A3" s="3" t="s">
        <v>0</v>
      </c>
      <c r="B3" s="19" t="s">
        <v>27</v>
      </c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</row>
    <row r="4" spans="1:19" x14ac:dyDescent="0.3">
      <c r="A4" s="3" t="s">
        <v>18</v>
      </c>
      <c r="B4" s="19" t="s">
        <v>28</v>
      </c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</row>
    <row r="5" spans="1:19" x14ac:dyDescent="0.3">
      <c r="A5" s="3" t="s">
        <v>1</v>
      </c>
      <c r="B5" s="19" t="s">
        <v>29</v>
      </c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</row>
    <row r="6" spans="1:19" x14ac:dyDescent="0.3">
      <c r="A6" s="26" t="s">
        <v>2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0"/>
    </row>
    <row r="7" spans="1:19" ht="9" customHeight="1" x14ac:dyDescent="0.3">
      <c r="A7" s="4"/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3"/>
    </row>
    <row r="8" spans="1:19" x14ac:dyDescent="0.3">
      <c r="A8" s="3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0"/>
    </row>
    <row r="9" spans="1:19" x14ac:dyDescent="0.3">
      <c r="A9" s="3" t="str">
        <f>"00009"</f>
        <v>00009</v>
      </c>
      <c r="B9" s="19" t="s">
        <v>19</v>
      </c>
      <c r="C9" s="19"/>
      <c r="D9" s="1"/>
      <c r="E9" s="1"/>
      <c r="F9" s="1"/>
      <c r="G9" s="1" t="s">
        <v>37</v>
      </c>
      <c r="H9" s="80" t="s">
        <v>38</v>
      </c>
      <c r="I9" s="80"/>
      <c r="J9" s="80"/>
      <c r="K9" s="1"/>
      <c r="L9" s="1"/>
      <c r="M9" s="1"/>
      <c r="N9" s="1"/>
      <c r="O9" s="1"/>
      <c r="P9" s="1"/>
      <c r="Q9" s="1"/>
      <c r="R9" s="1"/>
      <c r="S9" s="10"/>
    </row>
    <row r="10" spans="1:19" x14ac:dyDescent="0.3">
      <c r="A10" s="61" t="s">
        <v>44</v>
      </c>
      <c r="B10" s="62">
        <v>32905</v>
      </c>
      <c r="C10" s="19"/>
      <c r="D10" s="1"/>
      <c r="E10" s="81" t="s">
        <v>33</v>
      </c>
      <c r="F10" s="82"/>
      <c r="G10" s="82"/>
      <c r="H10" s="82"/>
      <c r="I10" s="82"/>
      <c r="J10" s="82"/>
      <c r="K10" s="83"/>
      <c r="L10" s="1"/>
      <c r="M10" s="81" t="s">
        <v>22</v>
      </c>
      <c r="N10" s="82"/>
      <c r="O10" s="82"/>
      <c r="P10" s="82"/>
      <c r="Q10" s="82"/>
      <c r="R10" s="83"/>
      <c r="S10" s="10"/>
    </row>
    <row r="11" spans="1:19" x14ac:dyDescent="0.3">
      <c r="A11" s="3" t="s">
        <v>30</v>
      </c>
      <c r="B11" s="21">
        <v>42661</v>
      </c>
      <c r="C11" s="19"/>
      <c r="D11" s="1"/>
      <c r="E11" s="84"/>
      <c r="F11" s="85"/>
      <c r="G11" s="85"/>
      <c r="H11" s="85"/>
      <c r="I11" s="85"/>
      <c r="J11" s="85"/>
      <c r="K11" s="86"/>
      <c r="L11" s="1"/>
      <c r="M11" s="84"/>
      <c r="N11" s="85"/>
      <c r="O11" s="85"/>
      <c r="P11" s="85"/>
      <c r="Q11" s="85"/>
      <c r="R11" s="86"/>
      <c r="S11" s="10"/>
    </row>
    <row r="12" spans="1:19" x14ac:dyDescent="0.3">
      <c r="A12" s="3" t="s">
        <v>3</v>
      </c>
      <c r="B12" s="22" t="s">
        <v>4</v>
      </c>
      <c r="C12" s="19"/>
      <c r="D12" s="1"/>
      <c r="E12" s="3"/>
      <c r="F12" s="1"/>
      <c r="G12" s="1"/>
      <c r="H12" s="1"/>
      <c r="I12" s="1" t="s">
        <v>36</v>
      </c>
      <c r="J12" s="1"/>
      <c r="K12" s="2"/>
      <c r="L12" s="1"/>
      <c r="M12" s="3"/>
      <c r="N12" s="1"/>
      <c r="O12" s="1"/>
      <c r="P12" s="1"/>
      <c r="Q12" s="1"/>
      <c r="R12" s="2"/>
      <c r="S12" s="10"/>
    </row>
    <row r="13" spans="1:19" x14ac:dyDescent="0.3">
      <c r="A13" s="3"/>
      <c r="B13" s="22"/>
      <c r="C13" s="19"/>
      <c r="D13" s="1"/>
      <c r="E13" s="26" t="s">
        <v>7</v>
      </c>
      <c r="F13" s="1"/>
      <c r="G13" s="1"/>
      <c r="H13" s="1"/>
      <c r="I13" s="1"/>
      <c r="J13" s="7">
        <f>B14</f>
        <v>1200</v>
      </c>
      <c r="K13" s="2"/>
      <c r="L13" s="1"/>
      <c r="M13" s="26" t="s">
        <v>11</v>
      </c>
      <c r="N13" s="19"/>
      <c r="O13" s="1"/>
      <c r="P13" s="8">
        <v>0.08</v>
      </c>
      <c r="Q13" s="1"/>
      <c r="R13" s="17">
        <f>R22*P13</f>
        <v>152.14117706293706</v>
      </c>
      <c r="S13" s="10"/>
    </row>
    <row r="14" spans="1:19" x14ac:dyDescent="0.3">
      <c r="A14" s="3" t="s">
        <v>5</v>
      </c>
      <c r="B14" s="23">
        <v>1200</v>
      </c>
      <c r="C14" s="19"/>
      <c r="D14" s="1"/>
      <c r="E14" s="26" t="s">
        <v>34</v>
      </c>
      <c r="F14" s="1"/>
      <c r="G14" s="1"/>
      <c r="H14" s="8">
        <v>0.5</v>
      </c>
      <c r="I14" s="22">
        <v>10</v>
      </c>
      <c r="J14" s="9">
        <f>(B18*H14+B18)*I14</f>
        <v>88.206818181818178</v>
      </c>
      <c r="K14" s="2"/>
      <c r="L14" s="1"/>
      <c r="M14" s="26" t="s">
        <v>23</v>
      </c>
      <c r="N14" s="19"/>
      <c r="O14" s="1"/>
      <c r="P14" s="1">
        <v>0</v>
      </c>
      <c r="Q14" s="1"/>
      <c r="R14" s="2"/>
      <c r="S14" s="10"/>
    </row>
    <row r="15" spans="1:19" x14ac:dyDescent="0.3">
      <c r="A15" s="3" t="s">
        <v>20</v>
      </c>
      <c r="B15" s="22" t="s">
        <v>6</v>
      </c>
      <c r="C15" s="19"/>
      <c r="D15" s="1"/>
      <c r="E15" s="26" t="s">
        <v>34</v>
      </c>
      <c r="F15" s="1"/>
      <c r="G15" s="1"/>
      <c r="H15" s="8">
        <v>1</v>
      </c>
      <c r="I15" s="22">
        <v>10</v>
      </c>
      <c r="J15" s="9">
        <f>(B18*2)*I15</f>
        <v>117.60909090909092</v>
      </c>
      <c r="K15" s="2"/>
      <c r="L15" s="1"/>
      <c r="M15" s="26" t="s">
        <v>12</v>
      </c>
      <c r="N15" s="19"/>
      <c r="O15" s="1"/>
      <c r="P15" s="1">
        <v>0</v>
      </c>
      <c r="Q15" s="1"/>
      <c r="R15" s="18">
        <v>650</v>
      </c>
      <c r="S15" s="10"/>
    </row>
    <row r="16" spans="1:19" x14ac:dyDescent="0.3">
      <c r="A16" s="3" t="s">
        <v>31</v>
      </c>
      <c r="B16" s="24">
        <v>1.8333333333333333</v>
      </c>
      <c r="C16" s="19"/>
      <c r="D16" s="1"/>
      <c r="E16" s="26" t="s">
        <v>8</v>
      </c>
      <c r="F16" s="1"/>
      <c r="G16" s="1"/>
      <c r="H16" s="8">
        <v>0.2</v>
      </c>
      <c r="I16" s="22">
        <v>9</v>
      </c>
      <c r="J16" s="9">
        <f>(B18*H16)*I16</f>
        <v>10.584818181818184</v>
      </c>
      <c r="K16" s="2"/>
      <c r="L16" s="1"/>
      <c r="M16" s="26" t="s">
        <v>13</v>
      </c>
      <c r="N16" s="19"/>
      <c r="O16" s="1"/>
      <c r="P16" s="8">
        <v>0.06</v>
      </c>
      <c r="Q16" s="1"/>
      <c r="R16" s="17">
        <f>J13*P16</f>
        <v>72</v>
      </c>
      <c r="S16" s="10"/>
    </row>
    <row r="17" spans="1:19" x14ac:dyDescent="0.3">
      <c r="A17" s="3" t="s">
        <v>32</v>
      </c>
      <c r="B17" s="24">
        <v>9.1666666666666661</v>
      </c>
      <c r="C17" s="19"/>
      <c r="D17" s="1"/>
      <c r="E17" s="22" t="s">
        <v>42</v>
      </c>
      <c r="F17" s="1"/>
      <c r="G17" s="1"/>
      <c r="H17" s="1">
        <v>0</v>
      </c>
      <c r="I17" s="22"/>
      <c r="J17" s="9">
        <f>(J14+J15)/26*4</f>
        <v>31.663986013986012</v>
      </c>
      <c r="K17" s="2"/>
      <c r="L17" s="1"/>
      <c r="M17" s="26" t="s">
        <v>39</v>
      </c>
      <c r="N17" s="19"/>
      <c r="O17" s="1"/>
      <c r="P17" s="1"/>
      <c r="Q17" s="1"/>
      <c r="R17" s="2"/>
      <c r="S17" s="10"/>
    </row>
    <row r="18" spans="1:19" x14ac:dyDescent="0.3">
      <c r="A18" s="3" t="s">
        <v>10</v>
      </c>
      <c r="B18" s="25">
        <f>(J13+J18)/220</f>
        <v>5.8804545454545458</v>
      </c>
      <c r="C18" s="19"/>
      <c r="D18" s="1"/>
      <c r="E18" s="26" t="s">
        <v>9</v>
      </c>
      <c r="F18" s="1"/>
      <c r="G18" s="1"/>
      <c r="H18" s="8">
        <v>0.1</v>
      </c>
      <c r="I18" s="22"/>
      <c r="J18" s="9">
        <f>937*H18</f>
        <v>93.7</v>
      </c>
      <c r="K18" s="2"/>
      <c r="L18" s="1"/>
      <c r="M18" s="26" t="s">
        <v>40</v>
      </c>
      <c r="N18" s="19"/>
      <c r="O18" s="1"/>
      <c r="P18" s="1"/>
      <c r="Q18" s="1"/>
      <c r="R18" s="2"/>
      <c r="S18" s="10"/>
    </row>
    <row r="19" spans="1:19" x14ac:dyDescent="0.3">
      <c r="A19" s="3" t="s">
        <v>21</v>
      </c>
      <c r="B19" s="22">
        <v>0</v>
      </c>
      <c r="C19" s="19"/>
      <c r="D19" s="1"/>
      <c r="E19" s="26" t="s">
        <v>35</v>
      </c>
      <c r="F19" s="1"/>
      <c r="G19" s="1"/>
      <c r="H19" s="8">
        <v>0.3</v>
      </c>
      <c r="I19" s="22"/>
      <c r="J19" s="7">
        <f>J13*H19</f>
        <v>360</v>
      </c>
      <c r="K19" s="2"/>
      <c r="L19" s="1"/>
      <c r="M19" s="26" t="s">
        <v>39</v>
      </c>
      <c r="N19" s="19"/>
      <c r="O19" s="1"/>
      <c r="P19" s="1"/>
      <c r="Q19" s="1"/>
      <c r="R19" s="2"/>
      <c r="S19" s="10"/>
    </row>
    <row r="20" spans="1:19" x14ac:dyDescent="0.3">
      <c r="A20" s="3"/>
      <c r="B20" s="1"/>
      <c r="C20" s="1"/>
      <c r="D20" s="1"/>
      <c r="E20" s="26" t="s">
        <v>45</v>
      </c>
      <c r="F20" s="1"/>
      <c r="G20" s="1"/>
      <c r="H20" s="1">
        <v>0</v>
      </c>
      <c r="I20" s="1"/>
      <c r="J20" s="7">
        <v>0</v>
      </c>
      <c r="K20" s="2"/>
      <c r="L20" s="1"/>
      <c r="M20" s="26" t="s">
        <v>39</v>
      </c>
      <c r="N20" s="19"/>
      <c r="O20" s="1"/>
      <c r="P20" s="1"/>
      <c r="Q20" s="1"/>
      <c r="R20" s="2"/>
      <c r="S20" s="10"/>
    </row>
    <row r="21" spans="1:19" x14ac:dyDescent="0.3">
      <c r="A21" s="3"/>
      <c r="B21" s="1"/>
      <c r="C21" s="1"/>
      <c r="D21" s="1"/>
      <c r="E21" s="4"/>
      <c r="F21" s="5"/>
      <c r="G21" s="5"/>
      <c r="H21" s="5"/>
      <c r="I21" s="5"/>
      <c r="J21" s="5"/>
      <c r="K21" s="6"/>
      <c r="L21" s="1"/>
      <c r="M21" s="4"/>
      <c r="N21" s="5"/>
      <c r="O21" s="5"/>
      <c r="P21" s="5"/>
      <c r="Q21" s="5"/>
      <c r="R21" s="6"/>
      <c r="S21" s="10"/>
    </row>
    <row r="22" spans="1:19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24</v>
      </c>
      <c r="O22" s="1"/>
      <c r="P22" s="1"/>
      <c r="Q22" s="1" t="s">
        <v>15</v>
      </c>
      <c r="R22" s="7">
        <f>SUM(J13:J20)</f>
        <v>1901.7647132867132</v>
      </c>
      <c r="S22" s="10"/>
    </row>
    <row r="23" spans="1:19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14</v>
      </c>
      <c r="O23" s="1"/>
      <c r="P23" s="1"/>
      <c r="Q23" s="1" t="s">
        <v>16</v>
      </c>
      <c r="R23" s="7">
        <f>SUM(R13:R20)</f>
        <v>874.141177062937</v>
      </c>
      <c r="S23" s="10"/>
    </row>
    <row r="24" spans="1:19" ht="18" x14ac:dyDescent="0.3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5" t="s">
        <v>25</v>
      </c>
      <c r="O24" s="12"/>
      <c r="P24" s="12"/>
      <c r="Q24" s="5" t="s">
        <v>17</v>
      </c>
      <c r="R24" s="15">
        <f>R22-R23</f>
        <v>1027.6235362237762</v>
      </c>
      <c r="S24" s="13"/>
    </row>
  </sheetData>
  <mergeCells count="5">
    <mergeCell ref="A1:L1"/>
    <mergeCell ref="M1:O1"/>
    <mergeCell ref="H9:J9"/>
    <mergeCell ref="E10:K11"/>
    <mergeCell ref="M10:R11"/>
  </mergeCells>
  <dataValidations count="3"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600-000000000000}">
      <formula1>1462</formula1>
      <formula2>43101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600-000001000000}">
      <formula1>1462</formula1>
      <formula2>43101</formula2>
    </dataValidation>
    <dataValidation type="textLength" allowBlank="1" showInputMessage="1" showErrorMessage="1" sqref="M13:M20" xr:uid="{00000000-0002-0000-0600-000002000000}">
      <formula1>2</formula1>
      <formula2>200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4"/>
  <sheetViews>
    <sheetView showGridLines="0" workbookViewId="0">
      <selection activeCell="H25" sqref="H25"/>
    </sheetView>
  </sheetViews>
  <sheetFormatPr defaultRowHeight="14.4" x14ac:dyDescent="0.3"/>
  <cols>
    <col min="1" max="1" width="14" customWidth="1"/>
    <col min="2" max="2" width="12.109375" bestFit="1" customWidth="1"/>
    <col min="3" max="3" width="5" customWidth="1"/>
    <col min="4" max="4" width="4.5546875" customWidth="1"/>
    <col min="7" max="7" width="4.6640625" customWidth="1"/>
    <col min="8" max="8" width="12.109375" bestFit="1" customWidth="1"/>
    <col min="10" max="10" width="12.109375" bestFit="1" customWidth="1"/>
    <col min="11" max="11" width="4.6640625" customWidth="1"/>
    <col min="12" max="12" width="4.109375" customWidth="1"/>
    <col min="18" max="18" width="16.6640625" bestFit="1" customWidth="1"/>
  </cols>
  <sheetData>
    <row r="1" spans="1:19" ht="35.25" customHeight="1" x14ac:dyDescent="0.3">
      <c r="A1" s="76" t="s">
        <v>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 t="s">
        <v>41</v>
      </c>
      <c r="N1" s="79"/>
      <c r="O1" s="79"/>
      <c r="P1" s="16"/>
      <c r="Q1" s="16"/>
      <c r="R1" s="16"/>
      <c r="S1" s="14"/>
    </row>
    <row r="2" spans="1:19" ht="5.25" customHeight="1" x14ac:dyDescent="0.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19" x14ac:dyDescent="0.3">
      <c r="A3" s="3" t="s">
        <v>0</v>
      </c>
      <c r="B3" s="19" t="s">
        <v>27</v>
      </c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</row>
    <row r="4" spans="1:19" x14ac:dyDescent="0.3">
      <c r="A4" s="3" t="s">
        <v>18</v>
      </c>
      <c r="B4" s="19" t="s">
        <v>28</v>
      </c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</row>
    <row r="5" spans="1:19" x14ac:dyDescent="0.3">
      <c r="A5" s="3" t="s">
        <v>1</v>
      </c>
      <c r="B5" s="19" t="s">
        <v>29</v>
      </c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</row>
    <row r="6" spans="1:19" x14ac:dyDescent="0.3">
      <c r="A6" s="26" t="s">
        <v>2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0"/>
    </row>
    <row r="7" spans="1:19" ht="9" customHeight="1" x14ac:dyDescent="0.3">
      <c r="A7" s="4"/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3"/>
    </row>
    <row r="8" spans="1:19" x14ac:dyDescent="0.3">
      <c r="A8" s="3"/>
      <c r="B8" s="19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0"/>
    </row>
    <row r="9" spans="1:19" x14ac:dyDescent="0.3">
      <c r="A9" s="3" t="str">
        <f>"00009"</f>
        <v>00009</v>
      </c>
      <c r="B9" s="19" t="s">
        <v>19</v>
      </c>
      <c r="C9" s="19"/>
      <c r="D9" s="1"/>
      <c r="E9" s="1"/>
      <c r="F9" s="88" t="s">
        <v>37</v>
      </c>
      <c r="G9" s="88"/>
      <c r="H9" s="80" t="s">
        <v>38</v>
      </c>
      <c r="I9" s="80"/>
      <c r="J9" s="80"/>
      <c r="K9" s="1"/>
      <c r="L9" s="1"/>
      <c r="M9" s="1"/>
      <c r="N9" s="1"/>
      <c r="O9" s="1"/>
      <c r="P9" s="1"/>
      <c r="Q9" s="1"/>
      <c r="R9" s="1"/>
      <c r="S9" s="10"/>
    </row>
    <row r="10" spans="1:19" x14ac:dyDescent="0.3">
      <c r="A10" s="61" t="s">
        <v>44</v>
      </c>
      <c r="B10" s="62">
        <v>32905</v>
      </c>
      <c r="C10" s="19"/>
      <c r="D10" s="1"/>
      <c r="E10" s="81" t="s">
        <v>33</v>
      </c>
      <c r="F10" s="82"/>
      <c r="G10" s="82"/>
      <c r="H10" s="82"/>
      <c r="I10" s="82"/>
      <c r="J10" s="82"/>
      <c r="K10" s="83"/>
      <c r="L10" s="1"/>
      <c r="M10" s="81" t="s">
        <v>22</v>
      </c>
      <c r="N10" s="82"/>
      <c r="O10" s="82"/>
      <c r="P10" s="82"/>
      <c r="Q10" s="82"/>
      <c r="R10" s="83"/>
      <c r="S10" s="10"/>
    </row>
    <row r="11" spans="1:19" x14ac:dyDescent="0.3">
      <c r="A11" s="3" t="s">
        <v>30</v>
      </c>
      <c r="B11" s="21">
        <v>42661</v>
      </c>
      <c r="C11" s="19"/>
      <c r="D11" s="1"/>
      <c r="E11" s="84"/>
      <c r="F11" s="85"/>
      <c r="G11" s="85"/>
      <c r="H11" s="85"/>
      <c r="I11" s="85"/>
      <c r="J11" s="85"/>
      <c r="K11" s="86"/>
      <c r="L11" s="1"/>
      <c r="M11" s="84"/>
      <c r="N11" s="85"/>
      <c r="O11" s="85"/>
      <c r="P11" s="85"/>
      <c r="Q11" s="85"/>
      <c r="R11" s="86"/>
      <c r="S11" s="10"/>
    </row>
    <row r="12" spans="1:19" x14ac:dyDescent="0.3">
      <c r="A12" s="3" t="s">
        <v>3</v>
      </c>
      <c r="B12" s="22" t="s">
        <v>4</v>
      </c>
      <c r="C12" s="19"/>
      <c r="D12" s="1"/>
      <c r="E12" s="3"/>
      <c r="F12" s="1"/>
      <c r="G12" s="1"/>
      <c r="H12" s="1"/>
      <c r="I12" s="1" t="s">
        <v>36</v>
      </c>
      <c r="J12" s="1"/>
      <c r="K12" s="2"/>
      <c r="L12" s="1"/>
      <c r="M12" s="3"/>
      <c r="N12" s="1"/>
      <c r="O12" s="1"/>
      <c r="P12" s="1"/>
      <c r="Q12" s="1"/>
      <c r="R12" s="2"/>
      <c r="S12" s="10"/>
    </row>
    <row r="13" spans="1:19" x14ac:dyDescent="0.3">
      <c r="A13" s="3"/>
      <c r="B13" s="22"/>
      <c r="C13" s="19"/>
      <c r="D13" s="1"/>
      <c r="E13" s="26" t="s">
        <v>7</v>
      </c>
      <c r="F13" s="1"/>
      <c r="G13" s="1"/>
      <c r="H13" s="1"/>
      <c r="I13" s="1"/>
      <c r="J13" s="7">
        <f>B14</f>
        <v>1200</v>
      </c>
      <c r="K13" s="2"/>
      <c r="L13" s="1"/>
      <c r="M13" s="26" t="s">
        <v>11</v>
      </c>
      <c r="N13" s="19"/>
      <c r="O13" s="1"/>
      <c r="P13" s="8">
        <v>0.08</v>
      </c>
      <c r="Q13" s="1"/>
      <c r="R13" s="17">
        <f>R22*P13</f>
        <v>152.14117706293706</v>
      </c>
      <c r="S13" s="10"/>
    </row>
    <row r="14" spans="1:19" x14ac:dyDescent="0.3">
      <c r="A14" s="3" t="s">
        <v>5</v>
      </c>
      <c r="B14" s="23">
        <v>1200</v>
      </c>
      <c r="C14" s="19"/>
      <c r="D14" s="1"/>
      <c r="E14" s="26" t="s">
        <v>34</v>
      </c>
      <c r="F14" s="1"/>
      <c r="G14" s="1"/>
      <c r="H14" s="8">
        <v>0.5</v>
      </c>
      <c r="I14" s="22">
        <v>10</v>
      </c>
      <c r="J14" s="9">
        <f>(B18*H14+B18)*I14</f>
        <v>88.206818181818178</v>
      </c>
      <c r="K14" s="2"/>
      <c r="L14" s="1"/>
      <c r="M14" s="26" t="s">
        <v>23</v>
      </c>
      <c r="N14" s="19"/>
      <c r="O14" s="1"/>
      <c r="P14" s="1">
        <v>0</v>
      </c>
      <c r="Q14" s="1"/>
      <c r="R14" s="2"/>
      <c r="S14" s="10"/>
    </row>
    <row r="15" spans="1:19" x14ac:dyDescent="0.3">
      <c r="A15" s="3" t="s">
        <v>20</v>
      </c>
      <c r="B15" s="22" t="s">
        <v>6</v>
      </c>
      <c r="C15" s="19"/>
      <c r="D15" s="1"/>
      <c r="E15" s="26" t="s">
        <v>34</v>
      </c>
      <c r="F15" s="1"/>
      <c r="G15" s="1"/>
      <c r="H15" s="8">
        <v>1</v>
      </c>
      <c r="I15" s="22">
        <v>10</v>
      </c>
      <c r="J15" s="9">
        <f>(B18*2)*I15</f>
        <v>117.60909090909092</v>
      </c>
      <c r="K15" s="2"/>
      <c r="L15" s="1"/>
      <c r="M15" s="26" t="s">
        <v>12</v>
      </c>
      <c r="N15" s="19"/>
      <c r="O15" s="1"/>
      <c r="P15" s="1">
        <v>0</v>
      </c>
      <c r="Q15" s="1"/>
      <c r="R15" s="18">
        <v>650</v>
      </c>
      <c r="S15" s="10"/>
    </row>
    <row r="16" spans="1:19" x14ac:dyDescent="0.3">
      <c r="A16" s="3" t="s">
        <v>31</v>
      </c>
      <c r="B16" s="24">
        <v>1.8333333333333333</v>
      </c>
      <c r="C16" s="19"/>
      <c r="D16" s="1"/>
      <c r="E16" s="26" t="s">
        <v>8</v>
      </c>
      <c r="F16" s="1"/>
      <c r="G16" s="1"/>
      <c r="H16" s="8">
        <v>0.2</v>
      </c>
      <c r="I16" s="22">
        <v>9</v>
      </c>
      <c r="J16" s="9">
        <f>(B18*H16)*I16</f>
        <v>10.584818181818184</v>
      </c>
      <c r="K16" s="2"/>
      <c r="L16" s="1"/>
      <c r="M16" s="26" t="s">
        <v>13</v>
      </c>
      <c r="N16" s="19"/>
      <c r="O16" s="1"/>
      <c r="P16" s="8">
        <v>0.06</v>
      </c>
      <c r="Q16" s="1"/>
      <c r="R16" s="17">
        <f>J13*P16</f>
        <v>72</v>
      </c>
      <c r="S16" s="10"/>
    </row>
    <row r="17" spans="1:19" x14ac:dyDescent="0.3">
      <c r="A17" s="3" t="s">
        <v>32</v>
      </c>
      <c r="B17" s="24">
        <v>9.1666666666666661</v>
      </c>
      <c r="C17" s="19"/>
      <c r="D17" s="1"/>
      <c r="E17" s="22" t="s">
        <v>42</v>
      </c>
      <c r="F17" s="1"/>
      <c r="G17" s="1"/>
      <c r="H17" s="1">
        <v>0</v>
      </c>
      <c r="I17" s="22"/>
      <c r="J17" s="9">
        <f>(J14+J15)/26*4</f>
        <v>31.663986013986012</v>
      </c>
      <c r="K17" s="2"/>
      <c r="L17" s="1"/>
      <c r="M17" s="26" t="s">
        <v>39</v>
      </c>
      <c r="N17" s="19"/>
      <c r="O17" s="1"/>
      <c r="P17" s="1"/>
      <c r="Q17" s="1"/>
      <c r="R17" s="2"/>
      <c r="S17" s="10"/>
    </row>
    <row r="18" spans="1:19" x14ac:dyDescent="0.3">
      <c r="A18" s="3" t="s">
        <v>10</v>
      </c>
      <c r="B18" s="25">
        <f>(J13+J18)/220</f>
        <v>5.8804545454545458</v>
      </c>
      <c r="C18" s="19"/>
      <c r="D18" s="1"/>
      <c r="E18" s="26" t="s">
        <v>9</v>
      </c>
      <c r="F18" s="1"/>
      <c r="G18" s="1"/>
      <c r="H18" s="8">
        <v>0.1</v>
      </c>
      <c r="I18" s="22"/>
      <c r="J18" s="9">
        <f>937*H18</f>
        <v>93.7</v>
      </c>
      <c r="K18" s="2"/>
      <c r="L18" s="1"/>
      <c r="M18" s="26" t="s">
        <v>40</v>
      </c>
      <c r="N18" s="19"/>
      <c r="O18" s="1"/>
      <c r="P18" s="1"/>
      <c r="Q18" s="1"/>
      <c r="R18" s="2"/>
      <c r="S18" s="10"/>
    </row>
    <row r="19" spans="1:19" x14ac:dyDescent="0.3">
      <c r="A19" s="3" t="s">
        <v>21</v>
      </c>
      <c r="B19" s="22">
        <v>0</v>
      </c>
      <c r="C19" s="19"/>
      <c r="D19" s="1"/>
      <c r="E19" s="26" t="s">
        <v>35</v>
      </c>
      <c r="F19" s="1"/>
      <c r="G19" s="1"/>
      <c r="H19" s="8">
        <v>0.3</v>
      </c>
      <c r="I19" s="22"/>
      <c r="J19" s="7">
        <f>J13*H19</f>
        <v>360</v>
      </c>
      <c r="K19" s="2"/>
      <c r="L19" s="1"/>
      <c r="M19" s="26" t="s">
        <v>39</v>
      </c>
      <c r="N19" s="19"/>
      <c r="O19" s="1"/>
      <c r="P19" s="1"/>
      <c r="Q19" s="1"/>
      <c r="R19" s="2"/>
      <c r="S19" s="10"/>
    </row>
    <row r="20" spans="1:19" x14ac:dyDescent="0.3">
      <c r="A20" s="3"/>
      <c r="B20" s="1"/>
      <c r="C20" s="1"/>
      <c r="D20" s="1"/>
      <c r="E20" s="26" t="s">
        <v>45</v>
      </c>
      <c r="F20" s="1"/>
      <c r="G20" s="1"/>
      <c r="H20" s="1">
        <v>0</v>
      </c>
      <c r="I20" s="1"/>
      <c r="J20" s="7">
        <v>0</v>
      </c>
      <c r="K20" s="2"/>
      <c r="L20" s="1"/>
      <c r="M20" s="26" t="s">
        <v>39</v>
      </c>
      <c r="N20" s="19"/>
      <c r="O20" s="1"/>
      <c r="P20" s="1"/>
      <c r="Q20" s="1"/>
      <c r="R20" s="2"/>
      <c r="S20" s="10"/>
    </row>
    <row r="21" spans="1:19" x14ac:dyDescent="0.3">
      <c r="A21" s="3"/>
      <c r="B21" s="1"/>
      <c r="C21" s="1"/>
      <c r="D21" s="1"/>
      <c r="E21" s="4"/>
      <c r="F21" s="5"/>
      <c r="G21" s="5"/>
      <c r="H21" s="5"/>
      <c r="I21" s="5"/>
      <c r="J21" s="5"/>
      <c r="K21" s="6"/>
      <c r="L21" s="1"/>
      <c r="M21" s="4"/>
      <c r="N21" s="5"/>
      <c r="O21" s="5"/>
      <c r="P21" s="5"/>
      <c r="Q21" s="5"/>
      <c r="R21" s="6"/>
      <c r="S21" s="10"/>
    </row>
    <row r="22" spans="1:19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 t="s">
        <v>24</v>
      </c>
      <c r="O22" s="1"/>
      <c r="P22" s="1"/>
      <c r="Q22" s="1" t="s">
        <v>15</v>
      </c>
      <c r="R22" s="7">
        <f>SUM(J13:J20)</f>
        <v>1901.7647132867132</v>
      </c>
      <c r="S22" s="10"/>
    </row>
    <row r="23" spans="1:19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14</v>
      </c>
      <c r="O23" s="1"/>
      <c r="P23" s="1"/>
      <c r="Q23" s="1" t="s">
        <v>16</v>
      </c>
      <c r="R23" s="7">
        <f>SUM(R13:R20)</f>
        <v>874.141177062937</v>
      </c>
      <c r="S23" s="10"/>
    </row>
    <row r="24" spans="1:19" ht="18" x14ac:dyDescent="0.3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5" t="s">
        <v>25</v>
      </c>
      <c r="O24" s="12"/>
      <c r="P24" s="12"/>
      <c r="Q24" s="5" t="s">
        <v>17</v>
      </c>
      <c r="R24" s="15">
        <f>R22-R23</f>
        <v>1027.6235362237762</v>
      </c>
      <c r="S24" s="13"/>
    </row>
  </sheetData>
  <mergeCells count="6">
    <mergeCell ref="A1:L1"/>
    <mergeCell ref="M1:O1"/>
    <mergeCell ref="H9:J9"/>
    <mergeCell ref="E10:K11"/>
    <mergeCell ref="M10:R11"/>
    <mergeCell ref="F9:G9"/>
  </mergeCells>
  <dataValidations count="3">
    <dataValidation type="date" allowBlank="1" showInputMessage="1" showErrorMessage="1" errorTitle="Atenção: atualize a planilha" error="Atenção algumas atualizações são necessárias nessa planilha , pois acada ano altera valor de salário mínimo % inss e outros faça contato com criador da planilha._x000a_alcilandio@gmail.com" promptTitle="Coloque a data :" prompt="coloque a data que você vai gerar a folha de pagamento" sqref="M1:O1" xr:uid="{00000000-0002-0000-0700-000000000000}">
      <formula1>1462</formula1>
      <formula2>43101</formula2>
    </dataValidation>
    <dataValidation type="date" allowBlank="1" showInputMessage="1" showErrorMessage="1" errorTitle="Atenção :atualize a planilha " error="a acada ano muda algumas regras na folha de pagamento como valor de salário mínimo % inss e outros cotate o criador da planilha." promptTitle="insira a data de admissão" prompt="isira a data que o funcionário entrou na empresa" sqref="B11" xr:uid="{00000000-0002-0000-0700-000001000000}">
      <formula1>1462</formula1>
      <formula2>43101</formula2>
    </dataValidation>
    <dataValidation type="textLength" allowBlank="1" showInputMessage="1" showErrorMessage="1" sqref="M13:M20" xr:uid="{00000000-0002-0000-0700-000002000000}">
      <formula1>2</formula1>
      <formula2>200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Curso Excel supremo</vt:lpstr>
      <vt:lpstr>bruno</vt:lpstr>
      <vt:lpstr>Antonio</vt:lpstr>
      <vt:lpstr>Micaela</vt:lpstr>
      <vt:lpstr>josé</vt:lpstr>
      <vt:lpstr>Manoel</vt:lpstr>
      <vt:lpstr>Everton</vt:lpstr>
      <vt:lpstr>Raí</vt:lpstr>
      <vt:lpstr>Maria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alcilandio</dc:creator>
  <cp:lastModifiedBy>Francysco Alcylandyo</cp:lastModifiedBy>
  <cp:lastPrinted>2017-10-13T00:16:55Z</cp:lastPrinted>
  <dcterms:created xsi:type="dcterms:W3CDTF">2016-09-28T05:33:35Z</dcterms:created>
  <dcterms:modified xsi:type="dcterms:W3CDTF">2024-06-26T15:08:28Z</dcterms:modified>
</cp:coreProperties>
</file>